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6\Наблюдательный совет\ПХД\"/>
    </mc:Choice>
  </mc:AlternateContent>
  <bookViews>
    <workbookView xWindow="0" yWindow="0" windowWidth="28800" windowHeight="11595"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69" i="1" l="1"/>
  <c r="BP72" i="1"/>
  <c r="BP229" i="1"/>
  <c r="BP135" i="1"/>
  <c r="BP116" i="1"/>
  <c r="BP78" i="1" l="1"/>
  <c r="BP88" i="1"/>
  <c r="BP146" i="1"/>
  <c r="BP165" i="1"/>
  <c r="BP83" i="1" l="1"/>
  <c r="BP86" i="1"/>
  <c r="BP137" i="1"/>
  <c r="BP117" i="1"/>
  <c r="BP215" i="1"/>
  <c r="BP33" i="1" l="1"/>
  <c r="BP248" i="1"/>
  <c r="BP249" i="1"/>
  <c r="BP34" i="1"/>
  <c r="BP87" i="1" l="1"/>
  <c r="BP81" i="1"/>
  <c r="BP45" i="1"/>
  <c r="BP136" i="1"/>
  <c r="BP118" i="1"/>
  <c r="BP134" i="1"/>
  <c r="BP115" i="1"/>
  <c r="BP150" i="1"/>
  <c r="BP156" i="1"/>
  <c r="BP109" i="1"/>
  <c r="CH223" i="1" l="1"/>
  <c r="BY223" i="1"/>
  <c r="CH221" i="1" l="1"/>
  <c r="BY221" i="1"/>
  <c r="CN48" i="2" l="1"/>
  <c r="CF48" i="2"/>
  <c r="BP223" i="1"/>
  <c r="CN37" i="2" l="1"/>
  <c r="CF37" i="2"/>
  <c r="CN31" i="2"/>
  <c r="CF31" i="2"/>
  <c r="CH234" i="1" l="1"/>
  <c r="CH233" i="1"/>
  <c r="BY234" i="1"/>
  <c r="BY233" i="1"/>
  <c r="CH230" i="1"/>
  <c r="CH227" i="1"/>
  <c r="CH226" i="1"/>
  <c r="CH225" i="1"/>
  <c r="CH224" i="1"/>
  <c r="BY230" i="1"/>
  <c r="BY227" i="1"/>
  <c r="BY226" i="1"/>
  <c r="BY225" i="1"/>
  <c r="BY224" i="1"/>
  <c r="CH220" i="1"/>
  <c r="CH219" i="1"/>
  <c r="BY220" i="1"/>
  <c r="BY219" i="1"/>
  <c r="CH217" i="1"/>
  <c r="CH85" i="1" s="1"/>
  <c r="CH216" i="1"/>
  <c r="CH73" i="1" s="1"/>
  <c r="CH214" i="1"/>
  <c r="CH213" i="1"/>
  <c r="CH212" i="1"/>
  <c r="CH211" i="1"/>
  <c r="BY217" i="1"/>
  <c r="BY85" i="1" s="1"/>
  <c r="BY216" i="1"/>
  <c r="BY73" i="1" s="1"/>
  <c r="BY214" i="1"/>
  <c r="BY213" i="1"/>
  <c r="BY212" i="1"/>
  <c r="BY211" i="1"/>
  <c r="CH209" i="1"/>
  <c r="CH208" i="1"/>
  <c r="CH207" i="1"/>
  <c r="BY209" i="1"/>
  <c r="BY208" i="1"/>
  <c r="BY207" i="1"/>
  <c r="CH203" i="1"/>
  <c r="CH202" i="1"/>
  <c r="BY203" i="1"/>
  <c r="BY202" i="1"/>
  <c r="CH198" i="1"/>
  <c r="CH197" i="1"/>
  <c r="BY198" i="1"/>
  <c r="BY197" i="1"/>
  <c r="CH176" i="1"/>
  <c r="CH175" i="1"/>
  <c r="BY176" i="1"/>
  <c r="BY175" i="1"/>
  <c r="CH173" i="1"/>
  <c r="CH171" i="1"/>
  <c r="BX173" i="1"/>
  <c r="BY171" i="1"/>
  <c r="CH159" i="1"/>
  <c r="BY159" i="1"/>
  <c r="CH153" i="1"/>
  <c r="BY153" i="1"/>
  <c r="CH133" i="1"/>
  <c r="CH131" i="1"/>
  <c r="CH130" i="1"/>
  <c r="CH128" i="1"/>
  <c r="BY133" i="1"/>
  <c r="BY131" i="1"/>
  <c r="BY130" i="1"/>
  <c r="BY128" i="1"/>
  <c r="CH121" i="1"/>
  <c r="CH120" i="1"/>
  <c r="BY121" i="1"/>
  <c r="BY120" i="1"/>
  <c r="CH114" i="1"/>
  <c r="BY114" i="1"/>
  <c r="CH112" i="1"/>
  <c r="BY112" i="1"/>
  <c r="CH111" i="1"/>
  <c r="BY111" i="1"/>
  <c r="CH109" i="1"/>
  <c r="BY109" i="1"/>
  <c r="BP216" i="1"/>
  <c r="BP73" i="1" s="1"/>
  <c r="BP217" i="1"/>
  <c r="BP85" i="1" s="1"/>
  <c r="BP230" i="1"/>
  <c r="BP159" i="1"/>
  <c r="BP226" i="1"/>
  <c r="BP48" i="1" s="1"/>
  <c r="BP224" i="1"/>
  <c r="BP219" i="1"/>
  <c r="BP211" i="1"/>
  <c r="BP207" i="1"/>
  <c r="BP202" i="1" l="1"/>
  <c r="BP233" i="1"/>
  <c r="BP120" i="1"/>
  <c r="BP197" i="1"/>
  <c r="BP128" i="1"/>
  <c r="BP225" i="1"/>
  <c r="BP130" i="1"/>
  <c r="BP111" i="1"/>
  <c r="BP212" i="1"/>
  <c r="BP153" i="1"/>
  <c r="BP214" i="1"/>
  <c r="BP57" i="1" s="1"/>
  <c r="BP173" i="1"/>
  <c r="BP213" i="1"/>
  <c r="BP209" i="1"/>
  <c r="BP121" i="1"/>
  <c r="BP133" i="1"/>
  <c r="BP114" i="1"/>
  <c r="BP227" i="1"/>
  <c r="BP220" i="1"/>
  <c r="BP175" i="1"/>
  <c r="BP171" i="1"/>
  <c r="BP208" i="1"/>
  <c r="BP203" i="1"/>
  <c r="BP234" i="1"/>
  <c r="BP131" i="1"/>
  <c r="BP112" i="1"/>
  <c r="BP54" i="1" l="1"/>
  <c r="CH89" i="1"/>
  <c r="BY89" i="1"/>
  <c r="BP89" i="1"/>
  <c r="CH51" i="1" l="1"/>
  <c r="BP198" i="1"/>
  <c r="CH54" i="1"/>
  <c r="BY54" i="1"/>
  <c r="BY51" i="1"/>
  <c r="BY45" i="1" l="1"/>
  <c r="CH45" i="1"/>
  <c r="CH204" i="1" l="1"/>
  <c r="BY204" i="1"/>
  <c r="BP204" i="1"/>
  <c r="CH199" i="1"/>
  <c r="BY199" i="1"/>
  <c r="BP199" i="1"/>
  <c r="CH169" i="1" l="1"/>
  <c r="BY169" i="1"/>
  <c r="CH60" i="1"/>
  <c r="BY60" i="1" l="1"/>
  <c r="BP169" i="1"/>
  <c r="BP176" i="1"/>
  <c r="BP174" i="1" s="1"/>
  <c r="BP166" i="1" l="1"/>
  <c r="CN44" i="2"/>
  <c r="CF44" i="2"/>
  <c r="BX26" i="2"/>
  <c r="BY74" i="1"/>
  <c r="CH70" i="1"/>
  <c r="CH74" i="1"/>
  <c r="BY70" i="1"/>
  <c r="BY69" i="1" s="1"/>
  <c r="BP70" i="1"/>
  <c r="BP74" i="1"/>
  <c r="BP218" i="1"/>
  <c r="BP119" i="1"/>
  <c r="BP60" i="1"/>
  <c r="BP210" i="1"/>
  <c r="BP232" i="1"/>
  <c r="BY195" i="1"/>
  <c r="BP195" i="1"/>
  <c r="BP206" i="1"/>
  <c r="CH69" i="1" l="1"/>
  <c r="BP51" i="1"/>
  <c r="BP126" i="1"/>
  <c r="BP124" i="1" s="1"/>
  <c r="BP201" i="1"/>
  <c r="BP222" i="1"/>
  <c r="BP107" i="1"/>
  <c r="BP41" i="1" l="1"/>
  <c r="BP40" i="1" s="1"/>
  <c r="BP105" i="1"/>
  <c r="BP194" i="1"/>
  <c r="BP189" i="1" s="1"/>
  <c r="BX32" i="2"/>
  <c r="BP36" i="1" l="1"/>
  <c r="CF32" i="2" l="1"/>
  <c r="CF23" i="2" s="1"/>
  <c r="CN32" i="2"/>
  <c r="CN23" i="2" s="1"/>
  <c r="BX44" i="2"/>
  <c r="BX23" i="2" s="1"/>
  <c r="BX5" i="2" s="1"/>
  <c r="CN26" i="2"/>
  <c r="CF26" i="2"/>
  <c r="CF5" i="2" s="1"/>
  <c r="CF52" i="2" s="1"/>
  <c r="CF51" i="2" s="1"/>
  <c r="CN5" i="2" l="1"/>
  <c r="CN52" i="2" s="1"/>
  <c r="CN51" i="2" s="1"/>
  <c r="BX52" i="2"/>
  <c r="BX51" i="2" s="1"/>
  <c r="CH232" i="1" l="1"/>
  <c r="BY232" i="1"/>
  <c r="CH222" i="1"/>
  <c r="BY222" i="1"/>
  <c r="CH218" i="1"/>
  <c r="BY218" i="1"/>
  <c r="CH210" i="1"/>
  <c r="BY210" i="1"/>
  <c r="CH206" i="1"/>
  <c r="BY206" i="1"/>
  <c r="CH201" i="1"/>
  <c r="BY201" i="1"/>
  <c r="CH195" i="1"/>
  <c r="CH174" i="1"/>
  <c r="BY174" i="1"/>
  <c r="CH164" i="1"/>
  <c r="CH146" i="1" s="1"/>
  <c r="BY164" i="1"/>
  <c r="BY146" i="1" s="1"/>
  <c r="BP164" i="1"/>
  <c r="CH157" i="1"/>
  <c r="BY157" i="1"/>
  <c r="BP157" i="1"/>
  <c r="CH126" i="1"/>
  <c r="CH124" i="1" s="1"/>
  <c r="BY126" i="1"/>
  <c r="BY124" i="1" s="1"/>
  <c r="CH119" i="1"/>
  <c r="BY119" i="1"/>
  <c r="CH107" i="1"/>
  <c r="BY107" i="1"/>
  <c r="CH78" i="1"/>
  <c r="BY78" i="1"/>
  <c r="BP147" i="1" l="1"/>
  <c r="BP104" i="1" s="1"/>
  <c r="CH194" i="1"/>
  <c r="CH189" i="1" s="1"/>
  <c r="BY194" i="1"/>
  <c r="BY189" i="1" s="1"/>
  <c r="CH166" i="1"/>
  <c r="BY166" i="1"/>
  <c r="BY105" i="1"/>
  <c r="CH105" i="1"/>
  <c r="CH41" i="1"/>
  <c r="CH40" i="1" s="1"/>
  <c r="CH36" i="1" s="1"/>
  <c r="BY41" i="1"/>
  <c r="BY40" i="1" s="1"/>
  <c r="BY36" i="1" s="1"/>
  <c r="CH104" i="1" l="1"/>
  <c r="BY104" i="1"/>
</calcChain>
</file>

<file path=xl/sharedStrings.xml><?xml version="1.0" encoding="utf-8"?>
<sst xmlns="http://schemas.openxmlformats.org/spreadsheetml/2006/main" count="897" uniqueCount="397">
  <si>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</si>
  <si>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</si>
  <si>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</si>
  <si>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</si>
  <si>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</si>
  <si>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</si>
  <si>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</si>
  <si>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</si>
  <si>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</si>
  <si>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</si>
  <si>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</si>
  <si>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</si>
  <si>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</si>
  <si>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</si>
  <si>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</si>
  <si>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</si>
  <si>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</si>
  <si>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</si>
  <si>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</si>
  <si>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</si>
  <si>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</si>
  <si>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</si>
  <si>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</si>
  <si>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</si>
  <si>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</si>
  <si>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</si>
  <si>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</si>
  <si>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</si>
  <si>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</si>
  <si>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</si>
  <si>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</si>
  <si>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</si>
  <si>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</si>
  <si>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</si>
  <si>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</si>
  <si>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</si>
  <si>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</si>
  <si>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</si>
  <si>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</si>
  <si>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</si>
  <si>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</si>
  <si>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</si>
  <si>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</si>
  <si>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</si>
  <si>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</si>
  <si>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</si>
  <si>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</si>
  <si>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</si>
  <si>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</si>
  <si>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</si>
  <si>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</si>
  <si>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</si>
  <si>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</si>
  <si>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</si>
  <si>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</si>
  <si>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</si>
  <si>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</si>
  <si>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</si>
  <si>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</si>
  <si>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</si>
  <si>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</si>
  <si>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</si>
  <si>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</si>
  <si>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</si>
  <si>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</si>
  <si>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</si>
  <si>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</si>
  <si>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</si>
  <si>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</si>
  <si>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</si>
  <si>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</si>
  <si>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</si>
  <si>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</si>
  <si>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</si>
  <si>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</si>
  <si>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</si>
  <si>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</si>
  <si>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</si>
  <si>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</si>
  <si>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</si>
  <si>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</si>
  <si>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</si>
  <si>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</si>
  <si>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</si>
  <si>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</si>
  <si>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</si>
  <si>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</si>
  <si>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</si>
  <si>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</si>
  <si>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</si>
  <si>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</si>
  <si>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</si>
  <si>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</si>
  <si>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</si>
  <si>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</si>
  <si>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</si>
  <si>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</si>
  <si>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</si>
  <si>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</si>
  <si>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</si>
  <si>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</si>
  <si>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</si>
  <si>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</si>
  <si>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</si>
  <si>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</si>
  <si>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</si>
  <si>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</si>
  <si>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</si>
  <si>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</si>
  <si>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</si>
  <si>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</si>
  <si>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</si>
  <si>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</si>
  <si>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</si>
  <si>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</si>
  <si>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</si>
  <si>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</si>
  <si>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</si>
  <si>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</si>
  <si>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</si>
  <si>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</si>
  <si>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</si>
  <si>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</si>
  <si>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</si>
  <si>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</si>
  <si>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</si>
  <si>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</si>
  <si>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</si>
  <si>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</si>
  <si>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</si>
  <si>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</si>
  <si>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</si>
  <si>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</si>
  <si>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</si>
  <si>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</si>
  <si>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</si>
  <si>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</si>
  <si>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</si>
  <si>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</si>
  <si>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</si>
  <si>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</si>
  <si>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</si>
  <si>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</si>
  <si>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</si>
  <si>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</si>
  <si>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</si>
  <si>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</si>
  <si>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</si>
  <si>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</si>
  <si>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</si>
  <si>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</si>
  <si>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</si>
  <si>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</si>
  <si>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</si>
  <si>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</si>
  <si>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</si>
  <si>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</si>
  <si>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</si>
  <si>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</si>
  <si>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</si>
  <si>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</si>
  <si>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</si>
  <si>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</si>
  <si>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</si>
  <si>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</si>
  <si>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</si>
  <si>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</si>
  <si>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</si>
  <si>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</si>
  <si>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</si>
  <si>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</si>
  <si>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</si>
  <si>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</si>
  <si>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</si>
  <si>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</si>
  <si>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</si>
  <si>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</si>
  <si>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</si>
  <si>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</si>
  <si>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</si>
  <si>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</si>
  <si>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</si>
  <si>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</si>
  <si>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</si>
  <si>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</si>
  <si>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</si>
  <si>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</si>
  <si>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</si>
  <si>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</si>
  <si>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</si>
  <si>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</si>
  <si>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</si>
  <si>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</si>
  <si>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</si>
  <si>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</si>
  <si>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</si>
  <si>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</si>
  <si>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</si>
  <si>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</si>
  <si>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</si>
  <si>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</si>
  <si>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</si>
  <si>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</si>
  <si>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</si>
  <si>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</si>
  <si>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</si>
  <si>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</si>
  <si>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</si>
  <si>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</si>
  <si>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</si>
  <si>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</si>
  <si>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</si>
  <si>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</si>
  <si>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</si>
  <si>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</si>
  <si>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</si>
  <si>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</si>
  <si>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</si>
  <si>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</si>
  <si>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</si>
  <si>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</si>
  <si>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</si>
  <si>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</si>
  <si>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</si>
  <si>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</si>
  <si>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</si>
  <si>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</si>
  <si>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</si>
  <si>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</si>
  <si>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</si>
  <si>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</si>
  <si>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</si>
  <si>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</si>
  <si>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</si>
  <si>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</si>
  <si>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</si>
  <si>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</si>
  <si>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</si>
  <si>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</si>
  <si>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</si>
  <si>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</si>
  <si>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</si>
  <si>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</si>
  <si>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</si>
  <si>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</si>
  <si>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</si>
  <si>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</si>
  <si>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</si>
  <si>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</si>
  <si>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</si>
  <si>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</si>
  <si>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</si>
  <si>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</si>
  <si>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</si>
  <si>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</si>
  <si>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</si>
  <si>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</si>
  <si>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</si>
  <si>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</si>
  <si>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</si>
  <si>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</si>
  <si>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</si>
  <si>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</si>
  <si>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</si>
  <si>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</si>
  <si>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</si>
  <si>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</si>
  <si>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</si>
  <si>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</si>
  <si>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</si>
  <si>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</si>
  <si>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</si>
  <si>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</si>
  <si>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</si>
  <si>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</si>
  <si>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</si>
  <si>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</si>
  <si>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</si>
  <si>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</si>
  <si>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</si>
  <si>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</si>
  <si>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</si>
  <si>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</si>
  <si>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</si>
  <si>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</si>
  <si>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</si>
  <si>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</si>
  <si>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</si>
  <si>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</si>
  <si>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</si>
  <si>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</si>
  <si>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</si>
  <si>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</si>
  <si>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</si>
  <si>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</si>
  <si>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</si>
  <si>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</si>
  <si>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</si>
  <si>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</si>
  <si>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</si>
  <si>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</si>
  <si>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</si>
  <si>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</si>
  <si>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</si>
  <si>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</si>
  <si>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</si>
  <si>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</si>
  <si>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</si>
  <si>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</si>
  <si>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</si>
  <si>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</si>
  <si>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</si>
  <si>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</si>
  <si>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</si>
  <si>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</si>
  <si>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</si>
  <si>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</si>
  <si>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</si>
  <si>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</si>
  <si>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</si>
  <si>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</si>
  <si>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</si>
  <si>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</si>
  <si>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</si>
  <si>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</si>
  <si>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</si>
  <si>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</si>
  <si>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</si>
  <si>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</si>
  <si>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</si>
  <si>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</si>
  <si>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</si>
  <si>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</si>
  <si>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</si>
  <si>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</si>
  <si>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</si>
  <si>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</si>
  <si>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</si>
  <si>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</si>
  <si>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</si>
  <si>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</si>
  <si>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</si>
  <si>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</si>
  <si>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</si>
  <si>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</si>
  <si>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</si>
  <si>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</si>
  <si>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</si>
  <si>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</si>
  <si>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</si>
  <si>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</si>
  <si>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</si>
  <si>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</si>
  <si>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</si>
  <si>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</si>
  <si>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</si>
  <si>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</si>
  <si>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</si>
  <si>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</si>
  <si>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</si>
  <si>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</si>
  <si>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</si>
  <si>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</si>
  <si>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</si>
  <si>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</si>
  <si>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</si>
  <si>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</si>
  <si>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</si>
  <si>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Директор</t>
  </si>
  <si>
    <t>МАОУ "Малышенская СОШ"</t>
  </si>
  <si>
    <t>Кнакнина С.В.</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</si>
  <si>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</si>
  <si>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</si>
  <si>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</si>
  <si>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</si>
  <si>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</si>
  <si>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</si>
  <si>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</si>
  <si>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</si>
  <si>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Г.П. Павлова</t>
  </si>
  <si>
    <t>00007020408730130</t>
  </si>
  <si>
    <t>00007010408730130</t>
  </si>
  <si>
    <t>00007090501601150</t>
  </si>
  <si>
    <t>учреждений Голышмановского муниципального округа</t>
  </si>
  <si>
    <t>на 2026 г. текущий финансовый год</t>
  </si>
  <si>
    <t>на 2027 г. первый год планового периода</t>
  </si>
  <si>
    <t>на 2028 г. второй год планового периода</t>
  </si>
  <si>
    <t>на 2026 г. (текущий финансовый год)</t>
  </si>
  <si>
    <t>на 2027 г. (первый год планового периода)</t>
  </si>
  <si>
    <t>на 2028 г. (второй год планового периода)</t>
  </si>
  <si>
    <t>Комитет образования Администрации Голышмановского муниципального округа</t>
  </si>
  <si>
    <t>Председатель Комитета образования Администрации Голышмановского муниципального округа</t>
  </si>
  <si>
    <t>пособия, компенсации и иные социальные выплаты гражданам</t>
  </si>
  <si>
    <t>00007090550500150</t>
  </si>
  <si>
    <r>
      <t>Остаток средств на начало текущего финансового года</t>
    </r>
    <r>
      <rPr>
        <sz val="11"/>
        <color theme="1"/>
        <rFont val="Calibri"/>
        <family val="2"/>
        <charset val="204"/>
        <scheme val="minor"/>
      </rPr>
      <t/>
    </r>
  </si>
  <si>
    <t>00007020513030150</t>
  </si>
  <si>
    <t>февраля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</si>
</sst>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7">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9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10" borderId="4" xfId="0" applyNumberFormat="1" applyFont="1" applyFill="1" applyBorder="1" applyAlignment="1">
      <alignment horizontal="center"/>
    </xf>
    <xf numFmtId="0" fontId="15" fillId="0" borderId="0" xfId="0" applyFont="1" applyBorder="1" applyAlignment="1">
      <alignment horizontal="left"/>
    </xf>
    <xf numFmtId="4" fontId="31" fillId="0" borderId="4" xfId="0" applyNumberFormat="1" applyFont="1" applyBorder="1" applyAlignment="1">
      <alignment horizontal="center"/>
    </xf>
    <xf numFmtId="4" fontId="0" fillId="0" borderId="4" xfId="0" applyNumberFormat="1" applyBorder="1"/>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 fontId="31" fillId="0" borderId="4" xfId="0" applyNumberFormat="1" applyFont="1" applyBorder="1" applyAlignment="1">
      <alignment horizontal="center"/>
    </xf>
    <xf numFmtId="0" fontId="15" fillId="0" borderId="18" xfId="0" applyFont="1" applyBorder="1" applyAlignment="1">
      <alignment horizontal="left" vertical="center" wrapText="1"/>
    </xf>
    <xf numFmtId="49" fontId="15" fillId="0" borderId="12" xfId="0" applyNumberFormat="1" applyFont="1" applyBorder="1" applyAlignment="1">
      <alignment horizontal="center" vertical="center"/>
    </xf>
    <xf numFmtId="49" fontId="15" fillId="0" borderId="4" xfId="0" applyNumberFormat="1" applyFont="1" applyBorder="1" applyAlignment="1">
      <alignment horizontal="center" vertical="center"/>
    </xf>
    <xf numFmtId="0" fontId="0" fillId="0" borderId="4" xfId="0" applyBorder="1" applyAlignment="1">
      <alignment horizontal="left"/>
    </xf>
    <xf numFmtId="49" fontId="0" fillId="0" borderId="4" xfId="0" applyNumberForma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15" fillId="0" borderId="6" xfId="0" applyFont="1" applyBorder="1" applyAlignment="1">
      <alignment horizontal="left" vertical="center" wrapText="1"/>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49" fontId="17" fillId="0" borderId="4" xfId="0" applyNumberFormat="1" applyFont="1" applyBorder="1" applyAlignment="1">
      <alignment horizontal="center" vertical="center"/>
    </xf>
    <xf numFmtId="0" fontId="3" fillId="0" borderId="4" xfId="0" applyFont="1" applyBorder="1"/>
    <xf numFmtId="4" fontId="32" fillId="0" borderId="4" xfId="0" applyNumberFormat="1" applyFont="1" applyBorder="1" applyAlignment="1">
      <alignment horizontal="center"/>
    </xf>
    <xf numFmtId="4" fontId="31" fillId="0" borderId="4" xfId="0" applyNumberFormat="1" applyFont="1" applyBorder="1"/>
    <xf numFmtId="0" fontId="0" fillId="0" borderId="4" xfId="0" applyBorder="1"/>
    <xf numFmtId="0" fontId="15" fillId="0" borderId="7" xfId="0" applyFont="1" applyBorder="1" applyAlignment="1">
      <alignment horizontal="left" vertical="center" wrapText="1"/>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0" fontId="0" fillId="0" borderId="6" xfId="0" applyBorder="1" applyAlignment="1">
      <alignment horizontal="left"/>
    </xf>
    <xf numFmtId="0" fontId="0" fillId="0" borderId="13" xfId="0" applyBorder="1" applyAlignment="1">
      <alignment horizontal="left"/>
    </xf>
    <xf numFmtId="0" fontId="0" fillId="0" borderId="12" xfId="0" applyBorder="1" applyAlignment="1">
      <alignment horizontal="left"/>
    </xf>
    <xf numFmtId="0" fontId="15" fillId="0" borderId="6"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0" fontId="15" fillId="0" borderId="8"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49" fontId="17" fillId="10" borderId="4" xfId="0" applyNumberFormat="1" applyFont="1" applyFill="1" applyBorder="1" applyAlignment="1">
      <alignment horizontal="center" vertical="center"/>
    </xf>
    <xf numFmtId="4" fontId="31" fillId="0" borderId="18" xfId="0" applyNumberFormat="1" applyFont="1" applyBorder="1" applyAlignment="1">
      <alignment horizontal="center"/>
    </xf>
    <xf numFmtId="0" fontId="0" fillId="0" borderId="18" xfId="0"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4" fontId="31" fillId="0" borderId="0" xfId="0" applyNumberFormat="1" applyFont="1" applyBorder="1" applyAlignment="1">
      <alignment horizontal="center"/>
    </xf>
    <xf numFmtId="4" fontId="32" fillId="10" borderId="4" xfId="0" applyNumberFormat="1" applyFont="1" applyFill="1" applyBorder="1" applyAlignment="1">
      <alignment horizontal="center"/>
    </xf>
    <xf numFmtId="4" fontId="31" fillId="0" borderId="4" xfId="0" applyNumberFormat="1" applyFont="1" applyBorder="1" applyAlignment="1">
      <alignment horizontal="center"/>
    </xf>
    <xf numFmtId="0" fontId="16" fillId="0" borderId="0" xfId="0" applyFont="1" applyAlignment="1">
      <alignment horizontal="right" vertical="center"/>
    </xf>
    <xf numFmtId="0" fontId="15" fillId="0" borderId="0" xfId="0" applyFont="1" applyAlignment="1">
      <alignment horizontal="center"/>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15" fillId="0" borderId="3" xfId="0" applyFont="1" applyBorder="1" applyAlignment="1">
      <alignment horizontal="center" vertical="top"/>
    </xf>
    <xf numFmtId="0" fontId="15" fillId="0" borderId="2" xfId="0" applyFont="1" applyBorder="1" applyAlignment="1">
      <alignment horizontal="left"/>
    </xf>
    <xf numFmtId="0" fontId="0" fillId="0" borderId="2" xfId="0" applyBorder="1" applyAlignment="1">
      <alignment horizontal="center"/>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49" fontId="15" fillId="0" borderId="18" xfId="0" applyNumberFormat="1" applyFont="1" applyBorder="1" applyAlignment="1">
      <alignment horizontal="center" vertical="center"/>
    </xf>
    <xf numFmtId="0" fontId="27" fillId="0" borderId="15" xfId="0" applyFont="1" applyBorder="1" applyAlignment="1">
      <alignment horizontal="center"/>
    </xf>
    <xf numFmtId="0" fontId="0" fillId="0" borderId="4" xfId="0" applyBorder="1" applyAlignment="1">
      <alignment horizontal="center"/>
    </xf>
    <xf numFmtId="0" fontId="15" fillId="0" borderId="4" xfId="0" applyFont="1" applyBorder="1" applyAlignment="1">
      <alignment horizontal="center" vertical="center" wrapText="1"/>
    </xf>
    <xf numFmtId="0" fontId="15" fillId="0" borderId="5" xfId="0" applyFont="1" applyBorder="1" applyAlignment="1">
      <alignment horizontal="left" vertical="center" wrapText="1"/>
    </xf>
    <xf numFmtId="0" fontId="17" fillId="0" borderId="6" xfId="0" applyFont="1" applyBorder="1" applyAlignment="1">
      <alignment horizontal="left" vertical="center" wrapText="1"/>
    </xf>
    <xf numFmtId="0" fontId="0" fillId="0" borderId="0" xfId="0"/>
    <xf numFmtId="0" fontId="15" fillId="0" borderId="4" xfId="0" applyFont="1" applyBorder="1" applyAlignment="1">
      <alignment horizontal="center" vertical="center"/>
    </xf>
    <xf numFmtId="14" fontId="0" fillId="0" borderId="4" xfId="0" applyNumberFormat="1" applyBorder="1"/>
    <xf numFmtId="49" fontId="15" fillId="0" borderId="4" xfId="0" applyNumberFormat="1" applyFont="1" applyBorder="1" applyAlignment="1">
      <alignment horizontal="center"/>
    </xf>
    <xf numFmtId="0" fontId="17" fillId="0" borderId="0" xfId="0" applyFont="1" applyAlignment="1">
      <alignment horizontal="center"/>
    </xf>
    <xf numFmtId="4" fontId="0" fillId="0" borderId="4" xfId="0" applyNumberFormat="1" applyBorder="1"/>
    <xf numFmtId="4" fontId="3" fillId="0" borderId="4" xfId="0" applyNumberFormat="1" applyFont="1" applyBorder="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49" fontId="0" fillId="0" borderId="19"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49" fontId="3" fillId="10" borderId="4" xfId="0" applyNumberFormat="1" applyFont="1" applyFill="1" applyBorder="1" applyAlignment="1">
      <alignment horizontal="center"/>
    </xf>
    <xf numFmtId="49" fontId="0" fillId="0" borderId="18" xfId="0" applyNumberFormat="1" applyBorder="1" applyAlignment="1">
      <alignment horizontal="left"/>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15" fillId="0" borderId="4" xfId="0" applyFont="1" applyBorder="1" applyAlignment="1">
      <alignment horizontal="left" vertical="center" wrapText="1"/>
    </xf>
    <xf numFmtId="49" fontId="3" fillId="10" borderId="4" xfId="0" applyNumberFormat="1" applyFont="1" applyFill="1" applyBorder="1" applyAlignment="1">
      <alignment horizontal="left"/>
    </xf>
    <xf numFmtId="0" fontId="0" fillId="0" borderId="10" xfId="0" applyBorder="1"/>
    <xf numFmtId="0" fontId="0" fillId="0" borderId="13" xfId="0" applyBorder="1"/>
    <xf numFmtId="0" fontId="0" fillId="0" borderId="12" xfId="0" applyBorder="1"/>
    <xf numFmtId="0" fontId="0" fillId="0" borderId="6" xfId="0" applyBorder="1"/>
    <xf numFmtId="0" fontId="15" fillId="9" borderId="8" xfId="0" applyFont="1" applyFill="1" applyBorder="1" applyAlignment="1">
      <alignment horizontal="left" vertical="center" wrapText="1"/>
    </xf>
    <xf numFmtId="0" fontId="0" fillId="9" borderId="4" xfId="0" applyFill="1" applyBorder="1"/>
    <xf numFmtId="49" fontId="0" fillId="0" borderId="4" xfId="0" applyNumberFormat="1" applyBorder="1"/>
    <xf numFmtId="0" fontId="3" fillId="10" borderId="4" xfId="0" applyFont="1" applyFill="1" applyBorder="1"/>
    <xf numFmtId="0" fontId="3" fillId="10" borderId="4" xfId="0" applyFont="1" applyFill="1" applyBorder="1" applyAlignment="1">
      <alignment horizontal="center"/>
    </xf>
    <xf numFmtId="49" fontId="15" fillId="10" borderId="4" xfId="0" applyNumberFormat="1" applyFont="1" applyFill="1" applyBorder="1" applyAlignment="1">
      <alignment horizontal="center" vertical="center"/>
    </xf>
    <xf numFmtId="0" fontId="0" fillId="10" borderId="4" xfId="0" applyFill="1" applyBorder="1"/>
    <xf numFmtId="0" fontId="0" fillId="10" borderId="4" xfId="0" applyFill="1" applyBorder="1" applyAlignment="1">
      <alignment horizontal="center"/>
    </xf>
    <xf numFmtId="4" fontId="31" fillId="10" borderId="4" xfId="0" applyNumberFormat="1" applyFont="1" applyFill="1" applyBorder="1" applyAlignment="1">
      <alignment horizontal="center"/>
    </xf>
    <xf numFmtId="0" fontId="15" fillId="0" borderId="4" xfId="0" applyFont="1" applyFill="1" applyBorder="1" applyAlignment="1">
      <alignment horizontal="center" vertic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1" xfId="0" applyNumberFormat="1" applyFont="1" applyFill="1" applyBorder="1" applyAlignment="1">
      <alignment horizontal="center" vertical="center"/>
    </xf>
    <xf numFmtId="49" fontId="15" fillId="10" borderId="0" xfId="0" applyNumberFormat="1" applyFont="1" applyFill="1" applyBorder="1" applyAlignment="1">
      <alignment horizontal="center" vertical="center"/>
    </xf>
    <xf numFmtId="49" fontId="15" fillId="10" borderId="16"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1" xfId="0" applyNumberFormat="1" applyFont="1" applyFill="1" applyBorder="1" applyAlignment="1">
      <alignment horizontal="center"/>
    </xf>
    <xf numFmtId="4" fontId="31" fillId="10" borderId="0" xfId="0" applyNumberFormat="1" applyFont="1" applyFill="1" applyBorder="1" applyAlignment="1">
      <alignment horizontal="center"/>
    </xf>
    <xf numFmtId="4" fontId="31" fillId="10" borderId="16"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49" fontId="0" fillId="10" borderId="4" xfId="0" applyNumberFormat="1" applyFill="1" applyBorder="1"/>
    <xf numFmtId="49" fontId="0" fillId="10" borderId="4" xfId="0" applyNumberFormat="1" applyFill="1" applyBorder="1" applyAlignment="1">
      <alignment horizontal="center"/>
    </xf>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 fontId="31" fillId="10" borderId="7" xfId="0" applyNumberFormat="1" applyFont="1" applyFill="1" applyBorder="1" applyAlignment="1">
      <alignment horizontal="center"/>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10" xfId="0" applyNumberFormat="1" applyBorder="1" applyAlignment="1">
      <alignment horizont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0" fillId="0" borderId="6" xfId="0" applyNumberFormat="1" applyBorder="1" applyAlignment="1">
      <alignment horizontal="center"/>
    </xf>
    <xf numFmtId="49" fontId="15" fillId="9" borderId="4" xfId="0" applyNumberFormat="1" applyFont="1" applyFill="1" applyBorder="1" applyAlignment="1">
      <alignment horizontal="center" vertical="center"/>
    </xf>
    <xf numFmtId="0" fontId="15" fillId="9" borderId="4" xfId="0" applyFont="1" applyFill="1" applyBorder="1" applyAlignment="1">
      <alignment horizontal="left" vertical="center" wrapText="1"/>
    </xf>
    <xf numFmtId="0" fontId="3" fillId="0" borderId="4" xfId="0" applyFont="1" applyBorder="1" applyAlignment="1">
      <alignment horizontal="center"/>
    </xf>
    <xf numFmtId="49" fontId="17" fillId="11" borderId="4" xfId="0" applyNumberFormat="1" applyFont="1" applyFill="1" applyBorder="1" applyAlignment="1">
      <alignment horizontal="center" vertical="center"/>
    </xf>
    <xf numFmtId="49" fontId="3" fillId="10" borderId="4" xfId="0" applyNumberFormat="1" applyFont="1" applyFill="1" applyBorder="1"/>
    <xf numFmtId="2" fontId="31"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0" xfId="0" applyFont="1" applyAlignment="1">
      <alignment horizontal="left" vertical="center" wrapText="1"/>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3" fillId="10" borderId="4" xfId="0" applyFont="1" applyFill="1" applyBorder="1" applyAlignment="1">
      <alignment horizontal="left"/>
    </xf>
    <xf numFmtId="49" fontId="0" fillId="0" borderId="6" xfId="0" applyNumberFormat="1" applyBorder="1"/>
    <xf numFmtId="49" fontId="0" fillId="0" borderId="13" xfId="0" applyNumberFormat="1" applyBorder="1"/>
    <xf numFmtId="49" fontId="0" fillId="0" borderId="12" xfId="0" applyNumberFormat="1" applyBorder="1"/>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0" fillId="0" borderId="13" xfId="0" applyNumberFormat="1" applyBorder="1" applyAlignment="1">
      <alignment horizontal="center"/>
    </xf>
    <xf numFmtId="49" fontId="0" fillId="0" borderId="12" xfId="0" applyNumberFormat="1" applyBorder="1" applyAlignment="1">
      <alignment horizontal="center"/>
    </xf>
    <xf numFmtId="49" fontId="15" fillId="10" borderId="12" xfId="0" applyNumberFormat="1" applyFont="1" applyFill="1" applyBorder="1" applyAlignment="1">
      <alignment horizontal="center" vertical="center"/>
    </xf>
    <xf numFmtId="0" fontId="0" fillId="0" borderId="10" xfId="0"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5" fillId="0" borderId="18" xfId="0" applyFont="1" applyBorder="1" applyAlignment="1">
      <alignment horizontal="center" vertical="center"/>
    </xf>
    <xf numFmtId="0" fontId="0" fillId="0" borderId="18" xfId="0" applyBorder="1"/>
    <xf numFmtId="43" fontId="0" fillId="0" borderId="18" xfId="19" applyFont="1" applyBorder="1" applyAlignment="1">
      <alignment horizontal="center"/>
    </xf>
    <xf numFmtId="0" fontId="15" fillId="0" borderId="18" xfId="0" applyFont="1" applyBorder="1" applyAlignment="1">
      <alignment horizontal="left" vertical="center"/>
    </xf>
    <xf numFmtId="49" fontId="17" fillId="0" borderId="18" xfId="0" applyNumberFormat="1" applyFont="1" applyBorder="1" applyAlignment="1">
      <alignment horizontal="center" vertical="center"/>
    </xf>
    <xf numFmtId="0" fontId="17"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43" fontId="15" fillId="0" borderId="18" xfId="19" applyFont="1" applyBorder="1" applyAlignment="1">
      <alignment horizontal="center" vertical="center"/>
    </xf>
    <xf numFmtId="0" fontId="17" fillId="0" borderId="18" xfId="0" applyFont="1" applyBorder="1" applyAlignment="1">
      <alignment horizontal="left" vertical="center" wrapText="1"/>
    </xf>
    <xf numFmtId="0" fontId="15" fillId="0" borderId="3" xfId="0" applyFont="1" applyBorder="1" applyAlignment="1">
      <alignment horizontal="center" vertical="center"/>
    </xf>
    <xf numFmtId="0" fontId="15" fillId="0" borderId="0" xfId="0" applyFont="1" applyAlignment="1">
      <alignment horizontal="right"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74"/>
  <sheetViews>
    <sheetView topLeftCell="A199" zoomScaleNormal="100" workbookViewId="0">
      <selection activeCell="BP222" sqref="BP222:BX222"/>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104" t="s">
        <v>0</v>
      </c>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row>
    <row r="2" spans="1:103" s="2" customFormat="1" ht="15" x14ac:dyDescent="0.2">
      <c r="BP2" s="104" t="s">
        <v>1</v>
      </c>
      <c r="BQ2" s="104"/>
      <c r="BR2" s="104"/>
      <c r="BS2" s="104"/>
      <c r="BT2" s="104"/>
      <c r="BU2" s="104"/>
      <c r="BV2" s="104"/>
      <c r="BW2" s="104"/>
      <c r="BX2" s="104"/>
      <c r="BY2" s="104"/>
      <c r="BZ2" s="104"/>
      <c r="CA2" s="104"/>
      <c r="CB2" s="104"/>
      <c r="CC2" s="104"/>
      <c r="CD2" s="104"/>
      <c r="CE2" s="104"/>
      <c r="CF2" s="104"/>
      <c r="CG2" s="104"/>
      <c r="CH2" s="104"/>
      <c r="CI2" s="104"/>
      <c r="CJ2" s="104"/>
      <c r="CK2" s="104"/>
      <c r="CL2" s="104"/>
      <c r="CM2" s="104"/>
      <c r="CN2" s="104"/>
      <c r="CO2" s="104"/>
      <c r="CP2" s="104"/>
      <c r="CQ2" s="104"/>
      <c r="CR2" s="104"/>
      <c r="CS2" s="104"/>
      <c r="CT2" s="104"/>
      <c r="CU2" s="104"/>
      <c r="CV2" s="104"/>
      <c r="CW2" s="104"/>
      <c r="CX2" s="104"/>
      <c r="CY2" s="104"/>
    </row>
    <row r="3" spans="1:103" s="1" customFormat="1" ht="15" x14ac:dyDescent="0.2">
      <c r="BA3" s="104" t="s">
        <v>2</v>
      </c>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row>
    <row r="4" spans="1:103" s="1" customFormat="1" ht="15" x14ac:dyDescent="0.2">
      <c r="BA4" s="3"/>
      <c r="BB4" s="3"/>
      <c r="BC4" s="3"/>
      <c r="BD4" s="3"/>
      <c r="BE4" s="3"/>
      <c r="BF4" s="3"/>
      <c r="BG4" s="3"/>
      <c r="BH4" s="3"/>
      <c r="BI4" s="3"/>
      <c r="BJ4" s="3"/>
      <c r="BK4" s="3"/>
      <c r="BL4" s="3"/>
      <c r="BM4" s="3"/>
      <c r="BN4" s="3"/>
      <c r="BO4" s="3"/>
      <c r="BP4" s="4"/>
      <c r="BQ4" s="4"/>
      <c r="BR4" s="4"/>
      <c r="BS4" s="4"/>
      <c r="BT4" s="104" t="s">
        <v>3</v>
      </c>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row>
    <row r="5" spans="1:103" s="1" customFormat="1" ht="15" x14ac:dyDescent="0.2">
      <c r="BP5" s="104" t="s">
        <v>383</v>
      </c>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row>
    <row r="6" spans="1:103" s="1" customFormat="1" x14ac:dyDescent="0.2">
      <c r="CY6" s="2"/>
    </row>
    <row r="7" spans="1:103" x14ac:dyDescent="0.2">
      <c r="BU7" s="105" t="s">
        <v>4</v>
      </c>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row>
    <row r="8" spans="1:103" x14ac:dyDescent="0.2">
      <c r="BU8" s="113" t="s">
        <v>368</v>
      </c>
      <c r="BV8" s="113"/>
      <c r="BW8" s="113"/>
      <c r="BX8" s="113"/>
      <c r="BY8" s="113"/>
      <c r="BZ8" s="113"/>
      <c r="CA8" s="113"/>
      <c r="CB8" s="113"/>
      <c r="CC8" s="113"/>
      <c r="CD8" s="113"/>
      <c r="CE8" s="113"/>
      <c r="CF8" s="113"/>
      <c r="CG8" s="113"/>
      <c r="CH8" s="113"/>
      <c r="CI8" s="113"/>
      <c r="CJ8" s="113"/>
      <c r="CK8" s="113"/>
      <c r="CL8" s="113"/>
      <c r="CM8" s="113"/>
      <c r="CN8" s="113"/>
      <c r="CO8" s="113"/>
      <c r="CP8" s="113"/>
      <c r="CQ8" s="113"/>
      <c r="CR8" s="113"/>
      <c r="CS8" s="113"/>
      <c r="CT8" s="113"/>
      <c r="CU8" s="113"/>
      <c r="CV8" s="113"/>
      <c r="CW8" s="113"/>
      <c r="CX8" s="113"/>
      <c r="CY8" s="113"/>
    </row>
    <row r="9" spans="1:103" s="7" customFormat="1" x14ac:dyDescent="0.2">
      <c r="BU9" s="114" t="s">
        <v>5</v>
      </c>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row>
    <row r="10" spans="1:103" x14ac:dyDescent="0.2">
      <c r="BU10" s="113" t="s">
        <v>369</v>
      </c>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row>
    <row r="11" spans="1:103" s="7" customFormat="1" x14ac:dyDescent="0.2">
      <c r="BU11" s="114" t="s">
        <v>6</v>
      </c>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row>
    <row r="12" spans="1:103" x14ac:dyDescent="0.2">
      <c r="BU12" s="109"/>
      <c r="BV12" s="109"/>
      <c r="BW12" s="109"/>
      <c r="BX12" s="109"/>
      <c r="BY12" s="109"/>
      <c r="BZ12" s="109"/>
      <c r="CA12" s="109"/>
      <c r="CB12" s="109"/>
      <c r="CC12" s="109"/>
      <c r="CD12" s="109"/>
      <c r="CE12" s="109"/>
      <c r="CF12" s="5"/>
      <c r="CG12" s="110" t="s">
        <v>370</v>
      </c>
      <c r="CH12" s="110"/>
      <c r="CI12" s="110"/>
      <c r="CJ12" s="110"/>
      <c r="CK12" s="110"/>
      <c r="CL12" s="110"/>
      <c r="CM12" s="110"/>
      <c r="CN12" s="110"/>
      <c r="CO12" s="110"/>
      <c r="CP12" s="110"/>
      <c r="CQ12" s="110"/>
      <c r="CR12" s="110"/>
      <c r="CS12" s="110"/>
      <c r="CT12" s="110"/>
      <c r="CU12" s="110"/>
      <c r="CV12" s="110"/>
      <c r="CW12" s="110"/>
      <c r="CX12" s="110"/>
      <c r="CY12" s="110"/>
    </row>
    <row r="13" spans="1:103" s="7" customFormat="1" x14ac:dyDescent="0.2">
      <c r="BU13" s="108" t="s">
        <v>7</v>
      </c>
      <c r="BV13" s="108"/>
      <c r="BW13" s="108"/>
      <c r="BX13" s="108"/>
      <c r="BY13" s="108"/>
      <c r="BZ13" s="108"/>
      <c r="CA13" s="108"/>
      <c r="CB13" s="108"/>
      <c r="CC13" s="108"/>
      <c r="CD13" s="108"/>
      <c r="CE13" s="108"/>
      <c r="CG13" s="108" t="s">
        <v>8</v>
      </c>
      <c r="CH13" s="108"/>
      <c r="CI13" s="108"/>
      <c r="CJ13" s="108"/>
      <c r="CK13" s="108"/>
      <c r="CL13" s="108"/>
      <c r="CM13" s="108"/>
      <c r="CN13" s="108"/>
      <c r="CO13" s="108"/>
      <c r="CP13" s="108"/>
      <c r="CQ13" s="108"/>
      <c r="CR13" s="108"/>
      <c r="CS13" s="108"/>
      <c r="CT13" s="108"/>
      <c r="CU13" s="108"/>
      <c r="CV13" s="108"/>
      <c r="CW13" s="108"/>
      <c r="CX13" s="108"/>
      <c r="CY13" s="108"/>
    </row>
    <row r="14" spans="1:103" x14ac:dyDescent="0.2">
      <c r="BU14" s="2" t="s">
        <v>9</v>
      </c>
      <c r="BV14" s="109">
        <v>12</v>
      </c>
      <c r="BW14" s="109"/>
      <c r="BX14" s="109"/>
      <c r="BY14" s="1" t="s">
        <v>10</v>
      </c>
      <c r="CA14" s="110" t="s">
        <v>396</v>
      </c>
      <c r="CB14" s="110"/>
      <c r="CC14" s="110"/>
      <c r="CD14" s="110"/>
      <c r="CE14" s="110"/>
      <c r="CF14" s="110"/>
      <c r="CG14" s="110"/>
      <c r="CH14" s="110"/>
      <c r="CI14" s="110"/>
      <c r="CJ14" s="110"/>
      <c r="CK14" s="110"/>
      <c r="CL14" s="111">
        <v>20</v>
      </c>
      <c r="CM14" s="111"/>
      <c r="CN14" s="112">
        <v>26</v>
      </c>
      <c r="CO14" s="112"/>
      <c r="CP14" s="112"/>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121"/>
      <c r="BT16" s="121"/>
      <c r="BU16" s="121"/>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112">
        <v>26</v>
      </c>
      <c r="AK17" s="112"/>
      <c r="AL17" s="112"/>
      <c r="BD17" s="12" t="s">
        <v>14</v>
      </c>
      <c r="BE17" s="112">
        <v>27</v>
      </c>
      <c r="BF17" s="112"/>
      <c r="BG17" s="112"/>
      <c r="BH17" s="9" t="s">
        <v>15</v>
      </c>
      <c r="BK17" s="8"/>
      <c r="BL17" s="112">
        <v>28</v>
      </c>
      <c r="BM17" s="112"/>
      <c r="BN17" s="112"/>
      <c r="BO17" s="9" t="s">
        <v>16</v>
      </c>
      <c r="BP17" s="13"/>
      <c r="BQ17" s="13"/>
      <c r="BX17" s="11"/>
      <c r="BY17" s="11"/>
      <c r="BZ17" s="11"/>
      <c r="CA17" s="11"/>
      <c r="CB17" s="11"/>
      <c r="CC17" s="11"/>
      <c r="CD17" s="11"/>
      <c r="CE17" s="11"/>
      <c r="CF17" s="11"/>
      <c r="CG17" s="11"/>
      <c r="CH17" s="11"/>
      <c r="CI17" s="11"/>
      <c r="CJ17" s="11"/>
      <c r="CK17" s="11"/>
      <c r="CL17" s="122" t="s">
        <v>17</v>
      </c>
      <c r="CM17" s="122"/>
      <c r="CN17" s="122"/>
      <c r="CO17" s="122"/>
      <c r="CP17" s="122"/>
      <c r="CQ17" s="122"/>
      <c r="CR17" s="122"/>
      <c r="CS17" s="122"/>
      <c r="CT17" s="122"/>
      <c r="CU17" s="122"/>
      <c r="CV17" s="122"/>
      <c r="CW17" s="122"/>
      <c r="CX17" s="122"/>
      <c r="CY17" s="122"/>
    </row>
    <row r="18" spans="1:103" x14ac:dyDescent="0.2">
      <c r="CL18" s="122"/>
      <c r="CM18" s="122"/>
      <c r="CN18" s="122"/>
      <c r="CO18" s="122"/>
      <c r="CP18" s="122"/>
      <c r="CQ18" s="122"/>
      <c r="CR18" s="122"/>
      <c r="CS18" s="122"/>
      <c r="CT18" s="122"/>
      <c r="CU18" s="122"/>
      <c r="CV18" s="122"/>
      <c r="CW18" s="122"/>
      <c r="CX18" s="122"/>
      <c r="CY18" s="122"/>
    </row>
    <row r="19" spans="1:103" ht="15.75" x14ac:dyDescent="0.2">
      <c r="AM19" s="2" t="s">
        <v>18</v>
      </c>
      <c r="AN19" s="110">
        <v>12</v>
      </c>
      <c r="AO19" s="110"/>
      <c r="AP19" s="110"/>
      <c r="AQ19" s="1" t="s">
        <v>10</v>
      </c>
      <c r="AS19" s="110" t="s">
        <v>396</v>
      </c>
      <c r="AT19" s="110"/>
      <c r="AU19" s="110"/>
      <c r="AV19" s="110"/>
      <c r="AW19" s="110"/>
      <c r="AX19" s="110"/>
      <c r="AY19" s="110"/>
      <c r="AZ19" s="110"/>
      <c r="BA19" s="110"/>
      <c r="BB19" s="110"/>
      <c r="BC19" s="110"/>
      <c r="BD19" s="111">
        <v>20</v>
      </c>
      <c r="BE19" s="111"/>
      <c r="BF19" s="110">
        <v>26</v>
      </c>
      <c r="BG19" s="110"/>
      <c r="BH19" s="110"/>
      <c r="BI19" s="1" t="s">
        <v>19</v>
      </c>
      <c r="CJ19" s="2" t="s">
        <v>20</v>
      </c>
      <c r="CL19" s="123">
        <v>46065</v>
      </c>
      <c r="CM19" s="63"/>
      <c r="CN19" s="63"/>
      <c r="CO19" s="63"/>
      <c r="CP19" s="63"/>
      <c r="CQ19" s="63"/>
      <c r="CR19" s="63"/>
      <c r="CS19" s="63"/>
      <c r="CT19" s="63"/>
      <c r="CU19" s="63"/>
      <c r="CV19" s="63"/>
      <c r="CW19" s="63"/>
      <c r="CX19" s="63"/>
      <c r="CY19" s="63"/>
    </row>
    <row r="20" spans="1:103" x14ac:dyDescent="0.2">
      <c r="A20" s="1" t="s">
        <v>21</v>
      </c>
      <c r="CJ20" s="2" t="s">
        <v>22</v>
      </c>
      <c r="CL20" s="63"/>
      <c r="CM20" s="63"/>
      <c r="CN20" s="63"/>
      <c r="CO20" s="63"/>
      <c r="CP20" s="63"/>
      <c r="CQ20" s="63"/>
      <c r="CR20" s="63"/>
      <c r="CS20" s="63"/>
      <c r="CT20" s="63"/>
      <c r="CU20" s="63"/>
      <c r="CV20" s="63"/>
      <c r="CW20" s="63"/>
      <c r="CX20" s="63"/>
      <c r="CY20" s="63"/>
    </row>
    <row r="21" spans="1:103" x14ac:dyDescent="0.2">
      <c r="A21" s="1" t="s">
        <v>23</v>
      </c>
      <c r="U21" s="116" t="s">
        <v>390</v>
      </c>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CJ21" s="2" t="s">
        <v>24</v>
      </c>
      <c r="CL21" s="63"/>
      <c r="CM21" s="63"/>
      <c r="CN21" s="63"/>
      <c r="CO21" s="63"/>
      <c r="CP21" s="63"/>
      <c r="CQ21" s="63"/>
      <c r="CR21" s="63"/>
      <c r="CS21" s="63"/>
      <c r="CT21" s="63"/>
      <c r="CU21" s="63"/>
      <c r="CV21" s="63"/>
      <c r="CW21" s="63"/>
      <c r="CX21" s="63"/>
      <c r="CY21" s="63"/>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63"/>
      <c r="CM22" s="63"/>
      <c r="CN22" s="63"/>
      <c r="CO22" s="63"/>
      <c r="CP22" s="63"/>
      <c r="CQ22" s="63"/>
      <c r="CR22" s="63"/>
      <c r="CS22" s="63"/>
      <c r="CT22" s="63"/>
      <c r="CU22" s="63"/>
      <c r="CV22" s="63"/>
      <c r="CW22" s="63"/>
      <c r="CX22" s="63"/>
      <c r="CY22" s="63"/>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117">
        <v>7214005841</v>
      </c>
      <c r="CM23" s="117"/>
      <c r="CN23" s="117"/>
      <c r="CO23" s="117"/>
      <c r="CP23" s="117"/>
      <c r="CQ23" s="117"/>
      <c r="CR23" s="117"/>
      <c r="CS23" s="117"/>
      <c r="CT23" s="117"/>
      <c r="CU23" s="117"/>
      <c r="CV23" s="117"/>
      <c r="CW23" s="117"/>
      <c r="CX23" s="117"/>
      <c r="CY23" s="117"/>
    </row>
    <row r="24" spans="1:103" x14ac:dyDescent="0.2">
      <c r="A24" s="1" t="s">
        <v>26</v>
      </c>
      <c r="I24" s="116" t="s">
        <v>341</v>
      </c>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CJ24" s="2" t="s">
        <v>27</v>
      </c>
      <c r="CL24" s="117">
        <v>722001001</v>
      </c>
      <c r="CM24" s="117"/>
      <c r="CN24" s="117"/>
      <c r="CO24" s="117"/>
      <c r="CP24" s="117"/>
      <c r="CQ24" s="117"/>
      <c r="CR24" s="117"/>
      <c r="CS24" s="117"/>
      <c r="CT24" s="117"/>
      <c r="CU24" s="117"/>
      <c r="CV24" s="117"/>
      <c r="CW24" s="117"/>
      <c r="CX24" s="117"/>
      <c r="CY24" s="117"/>
    </row>
    <row r="25" spans="1:103" x14ac:dyDescent="0.2">
      <c r="A25" s="1" t="s">
        <v>28</v>
      </c>
      <c r="CJ25" s="2" t="s">
        <v>29</v>
      </c>
      <c r="CL25" s="124" t="s">
        <v>30</v>
      </c>
      <c r="CM25" s="124"/>
      <c r="CN25" s="124"/>
      <c r="CO25" s="124"/>
      <c r="CP25" s="124"/>
      <c r="CQ25" s="124"/>
      <c r="CR25" s="124"/>
      <c r="CS25" s="124"/>
      <c r="CT25" s="124"/>
      <c r="CU25" s="124"/>
      <c r="CV25" s="124"/>
      <c r="CW25" s="124"/>
      <c r="CX25" s="124"/>
      <c r="CY25" s="124"/>
    </row>
    <row r="27" spans="1:103" x14ac:dyDescent="0.2">
      <c r="A27" s="125" t="s">
        <v>31</v>
      </c>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row>
    <row r="29" spans="1:103" s="1" customFormat="1" x14ac:dyDescent="0.2">
      <c r="A29" s="128" t="s">
        <v>32</v>
      </c>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18" t="s">
        <v>33</v>
      </c>
      <c r="AW29" s="118"/>
      <c r="AX29" s="118"/>
      <c r="AY29" s="118"/>
      <c r="AZ29" s="118" t="s">
        <v>34</v>
      </c>
      <c r="BA29" s="118"/>
      <c r="BB29" s="118"/>
      <c r="BC29" s="118"/>
      <c r="BD29" s="118"/>
      <c r="BE29" s="118"/>
      <c r="BF29" s="129" t="s">
        <v>35</v>
      </c>
      <c r="BG29" s="129"/>
      <c r="BH29" s="129"/>
      <c r="BI29" s="129"/>
      <c r="BJ29" s="129"/>
      <c r="BK29" s="129"/>
      <c r="BL29" s="129"/>
      <c r="BM29" s="129"/>
      <c r="BN29" s="129"/>
      <c r="BO29" s="129"/>
      <c r="BP29" s="130" t="s">
        <v>36</v>
      </c>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row>
    <row r="30" spans="1:103" s="1" customFormat="1" x14ac:dyDescent="0.2">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18"/>
      <c r="AW30" s="118"/>
      <c r="AX30" s="118"/>
      <c r="AY30" s="118"/>
      <c r="AZ30" s="118"/>
      <c r="BA30" s="118"/>
      <c r="BB30" s="118"/>
      <c r="BC30" s="118"/>
      <c r="BD30" s="118"/>
      <c r="BE30" s="118"/>
      <c r="BF30" s="129"/>
      <c r="BG30" s="129"/>
      <c r="BH30" s="129"/>
      <c r="BI30" s="129"/>
      <c r="BJ30" s="129"/>
      <c r="BK30" s="129"/>
      <c r="BL30" s="129"/>
      <c r="BM30" s="129"/>
      <c r="BN30" s="129"/>
      <c r="BO30" s="129"/>
      <c r="BP30" s="118" t="s">
        <v>384</v>
      </c>
      <c r="BQ30" s="118"/>
      <c r="BR30" s="118"/>
      <c r="BS30" s="118"/>
      <c r="BT30" s="118"/>
      <c r="BU30" s="118"/>
      <c r="BV30" s="118"/>
      <c r="BW30" s="118"/>
      <c r="BX30" s="118"/>
      <c r="BY30" s="118" t="s">
        <v>385</v>
      </c>
      <c r="BZ30" s="118"/>
      <c r="CA30" s="118"/>
      <c r="CB30" s="118"/>
      <c r="CC30" s="118"/>
      <c r="CD30" s="118"/>
      <c r="CE30" s="118"/>
      <c r="CF30" s="118"/>
      <c r="CG30" s="118"/>
      <c r="CH30" s="118" t="s">
        <v>386</v>
      </c>
      <c r="CI30" s="118"/>
      <c r="CJ30" s="118"/>
      <c r="CK30" s="118"/>
      <c r="CL30" s="118"/>
      <c r="CM30" s="118"/>
      <c r="CN30" s="118"/>
      <c r="CO30" s="118"/>
      <c r="CP30" s="118"/>
      <c r="CQ30" s="118" t="s">
        <v>37</v>
      </c>
      <c r="CR30" s="118"/>
      <c r="CS30" s="118"/>
      <c r="CT30" s="118"/>
      <c r="CU30" s="118"/>
      <c r="CV30" s="118"/>
      <c r="CW30" s="118"/>
      <c r="CX30" s="118"/>
      <c r="CY30" s="118"/>
    </row>
    <row r="31" spans="1:103" s="1" customFormat="1" ht="38.1" customHeight="1" x14ac:dyDescent="0.2">
      <c r="A31" s="128"/>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18"/>
      <c r="AW31" s="118"/>
      <c r="AX31" s="118"/>
      <c r="AY31" s="118"/>
      <c r="AZ31" s="118"/>
      <c r="BA31" s="118"/>
      <c r="BB31" s="118"/>
      <c r="BC31" s="118"/>
      <c r="BD31" s="118"/>
      <c r="BE31" s="118"/>
      <c r="BF31" s="118" t="s">
        <v>38</v>
      </c>
      <c r="BG31" s="118"/>
      <c r="BH31" s="118"/>
      <c r="BI31" s="118"/>
      <c r="BJ31" s="118"/>
      <c r="BK31" s="118" t="s">
        <v>39</v>
      </c>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row>
    <row r="32" spans="1:103" s="1" customFormat="1" x14ac:dyDescent="0.2">
      <c r="A32" s="122">
        <v>1</v>
      </c>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v>2</v>
      </c>
      <c r="AW32" s="122"/>
      <c r="AX32" s="122"/>
      <c r="AY32" s="122"/>
      <c r="AZ32" s="122">
        <v>3</v>
      </c>
      <c r="BA32" s="122"/>
      <c r="BB32" s="122"/>
      <c r="BC32" s="122"/>
      <c r="BD32" s="122"/>
      <c r="BE32" s="122"/>
      <c r="BF32" s="122">
        <v>4</v>
      </c>
      <c r="BG32" s="122"/>
      <c r="BH32" s="122"/>
      <c r="BI32" s="122"/>
      <c r="BJ32" s="122"/>
      <c r="BK32" s="122">
        <v>5</v>
      </c>
      <c r="BL32" s="122"/>
      <c r="BM32" s="122"/>
      <c r="BN32" s="122"/>
      <c r="BO32" s="122"/>
      <c r="BP32" s="122">
        <v>6</v>
      </c>
      <c r="BQ32" s="122"/>
      <c r="BR32" s="122"/>
      <c r="BS32" s="122"/>
      <c r="BT32" s="122"/>
      <c r="BU32" s="122"/>
      <c r="BV32" s="122"/>
      <c r="BW32" s="122"/>
      <c r="BX32" s="122"/>
      <c r="BY32" s="122">
        <v>7</v>
      </c>
      <c r="BZ32" s="122"/>
      <c r="CA32" s="122"/>
      <c r="CB32" s="122"/>
      <c r="CC32" s="122"/>
      <c r="CD32" s="122"/>
      <c r="CE32" s="122"/>
      <c r="CF32" s="122"/>
      <c r="CG32" s="122"/>
      <c r="CH32" s="122">
        <v>8</v>
      </c>
      <c r="CI32" s="122"/>
      <c r="CJ32" s="122"/>
      <c r="CK32" s="122"/>
      <c r="CL32" s="122"/>
      <c r="CM32" s="122"/>
      <c r="CN32" s="122"/>
      <c r="CO32" s="122"/>
      <c r="CP32" s="122"/>
      <c r="CQ32" s="122">
        <v>9</v>
      </c>
      <c r="CR32" s="122"/>
      <c r="CS32" s="122"/>
      <c r="CT32" s="122"/>
      <c r="CU32" s="122"/>
      <c r="CV32" s="122"/>
      <c r="CW32" s="122"/>
      <c r="CX32" s="122"/>
      <c r="CY32" s="122"/>
    </row>
    <row r="33" spans="1:103" s="1" customFormat="1" x14ac:dyDescent="0.2">
      <c r="A33" s="48" t="s">
        <v>40</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59" t="s">
        <v>41</v>
      </c>
      <c r="AW33" s="59"/>
      <c r="AX33" s="59"/>
      <c r="AY33" s="59"/>
      <c r="AZ33" s="59" t="s">
        <v>42</v>
      </c>
      <c r="BA33" s="59"/>
      <c r="BB33" s="59"/>
      <c r="BC33" s="59"/>
      <c r="BD33" s="59"/>
      <c r="BE33" s="59"/>
      <c r="BF33" s="59" t="s">
        <v>42</v>
      </c>
      <c r="BG33" s="59"/>
      <c r="BH33" s="59"/>
      <c r="BI33" s="59"/>
      <c r="BJ33" s="59"/>
      <c r="BK33" s="59" t="s">
        <v>42</v>
      </c>
      <c r="BL33" s="59"/>
      <c r="BM33" s="59"/>
      <c r="BN33" s="59"/>
      <c r="BO33" s="59"/>
      <c r="BP33" s="127">
        <f>BP34</f>
        <v>90629.41</v>
      </c>
      <c r="BQ33" s="127"/>
      <c r="BR33" s="127"/>
      <c r="BS33" s="127"/>
      <c r="BT33" s="127"/>
      <c r="BU33" s="127"/>
      <c r="BV33" s="127"/>
      <c r="BW33" s="127"/>
      <c r="BX33" s="127"/>
      <c r="BY33" s="126"/>
      <c r="BZ33" s="126"/>
      <c r="CA33" s="126"/>
      <c r="CB33" s="126"/>
      <c r="CC33" s="126"/>
      <c r="CD33" s="126"/>
      <c r="CE33" s="126"/>
      <c r="CF33" s="126"/>
      <c r="CG33" s="126"/>
      <c r="CH33" s="126"/>
      <c r="CI33" s="126"/>
      <c r="CJ33" s="126"/>
      <c r="CK33" s="126"/>
      <c r="CL33" s="126"/>
      <c r="CM33" s="126"/>
      <c r="CN33" s="126"/>
      <c r="CO33" s="126"/>
      <c r="CP33" s="126"/>
      <c r="CQ33" s="63"/>
      <c r="CR33" s="63"/>
      <c r="CS33" s="63"/>
      <c r="CT33" s="63"/>
      <c r="CU33" s="63"/>
      <c r="CV33" s="63"/>
      <c r="CW33" s="63"/>
      <c r="CX33" s="63"/>
      <c r="CY33" s="63"/>
    </row>
    <row r="34" spans="1:103" s="1" customFormat="1" x14ac:dyDescent="0.2">
      <c r="A34" s="48" t="s">
        <v>394</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9"/>
      <c r="AW34" s="50"/>
      <c r="AX34" s="50"/>
      <c r="AY34" s="38"/>
      <c r="AZ34" s="51" t="s">
        <v>68</v>
      </c>
      <c r="BA34" s="52"/>
      <c r="BB34" s="52"/>
      <c r="BC34" s="52"/>
      <c r="BD34" s="52"/>
      <c r="BE34" s="53"/>
      <c r="BF34" s="51" t="s">
        <v>361</v>
      </c>
      <c r="BG34" s="52"/>
      <c r="BH34" s="52"/>
      <c r="BI34" s="52"/>
      <c r="BJ34" s="53"/>
      <c r="BK34" s="51" t="s">
        <v>395</v>
      </c>
      <c r="BL34" s="52"/>
      <c r="BM34" s="52"/>
      <c r="BN34" s="52"/>
      <c r="BO34" s="53"/>
      <c r="BP34" s="54">
        <f>90629.41</f>
        <v>90629.41</v>
      </c>
      <c r="BQ34" s="55"/>
      <c r="BR34" s="55"/>
      <c r="BS34" s="55"/>
      <c r="BT34" s="55"/>
      <c r="BU34" s="55"/>
      <c r="BV34" s="55"/>
      <c r="BW34" s="55"/>
      <c r="BX34" s="32"/>
      <c r="BY34" s="56"/>
      <c r="BZ34" s="57"/>
      <c r="CA34" s="57"/>
      <c r="CB34" s="57"/>
      <c r="CC34" s="57"/>
      <c r="CD34" s="57"/>
      <c r="CE34" s="57"/>
      <c r="CF34" s="57"/>
      <c r="CG34" s="58"/>
      <c r="CH34" s="56"/>
      <c r="CI34" s="57"/>
      <c r="CJ34" s="57"/>
      <c r="CK34" s="57"/>
      <c r="CL34" s="57"/>
      <c r="CM34" s="57"/>
      <c r="CN34" s="57"/>
      <c r="CO34" s="57"/>
      <c r="CP34" s="58"/>
      <c r="CQ34" s="45"/>
      <c r="CR34" s="46"/>
      <c r="CS34" s="46"/>
      <c r="CT34" s="46"/>
      <c r="CU34" s="46"/>
      <c r="CV34" s="46"/>
      <c r="CW34" s="46"/>
      <c r="CX34" s="46"/>
      <c r="CY34" s="47"/>
    </row>
    <row r="35" spans="1:103" s="1" customFormat="1" x14ac:dyDescent="0.2">
      <c r="A35" s="48" t="s">
        <v>43</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39" t="s">
        <v>44</v>
      </c>
      <c r="AW35" s="39"/>
      <c r="AX35" s="39"/>
      <c r="AY35" s="39"/>
      <c r="AZ35" s="39" t="s">
        <v>42</v>
      </c>
      <c r="BA35" s="39"/>
      <c r="BB35" s="39"/>
      <c r="BC35" s="39"/>
      <c r="BD35" s="39"/>
      <c r="BE35" s="39"/>
      <c r="BF35" s="39" t="s">
        <v>42</v>
      </c>
      <c r="BG35" s="39"/>
      <c r="BH35" s="39"/>
      <c r="BI35" s="39"/>
      <c r="BJ35" s="39"/>
      <c r="BK35" s="39" t="s">
        <v>42</v>
      </c>
      <c r="BL35" s="39"/>
      <c r="BM35" s="39"/>
      <c r="BN35" s="39"/>
      <c r="BO35" s="39"/>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c r="CN35" s="126"/>
      <c r="CO35" s="126"/>
      <c r="CP35" s="126"/>
      <c r="CQ35" s="63"/>
      <c r="CR35" s="63"/>
      <c r="CS35" s="63"/>
      <c r="CT35" s="63"/>
      <c r="CU35" s="63"/>
      <c r="CV35" s="63"/>
      <c r="CW35" s="63"/>
      <c r="CX35" s="63"/>
      <c r="CY35" s="63"/>
    </row>
    <row r="36" spans="1:103" s="1" customFormat="1" x14ac:dyDescent="0.2">
      <c r="A36" s="120" t="s">
        <v>45</v>
      </c>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59" t="s">
        <v>46</v>
      </c>
      <c r="AW36" s="59"/>
      <c r="AX36" s="59"/>
      <c r="AY36" s="59"/>
      <c r="AZ36" s="60"/>
      <c r="BA36" s="60"/>
      <c r="BB36" s="60"/>
      <c r="BC36" s="60"/>
      <c r="BD36" s="60"/>
      <c r="BE36" s="60"/>
      <c r="BF36" s="59" t="s">
        <v>42</v>
      </c>
      <c r="BG36" s="59"/>
      <c r="BH36" s="59"/>
      <c r="BI36" s="59"/>
      <c r="BJ36" s="59"/>
      <c r="BK36" s="59" t="s">
        <v>42</v>
      </c>
      <c r="BL36" s="59"/>
      <c r="BM36" s="59"/>
      <c r="BN36" s="59"/>
      <c r="BO36" s="59"/>
      <c r="BP36" s="61">
        <f>BP41+BP69+BP78</f>
        <v>178168348.25</v>
      </c>
      <c r="BQ36" s="61"/>
      <c r="BR36" s="61"/>
      <c r="BS36" s="61"/>
      <c r="BT36" s="61"/>
      <c r="BU36" s="61"/>
      <c r="BV36" s="61"/>
      <c r="BW36" s="61"/>
      <c r="BX36" s="61"/>
      <c r="BY36" s="61">
        <f>BY40+BY78+BY95</f>
        <v>165032450</v>
      </c>
      <c r="BZ36" s="61"/>
      <c r="CA36" s="61"/>
      <c r="CB36" s="61"/>
      <c r="CC36" s="61"/>
      <c r="CD36" s="61"/>
      <c r="CE36" s="61"/>
      <c r="CF36" s="61"/>
      <c r="CG36" s="61"/>
      <c r="CH36" s="61">
        <f>CH40+CH78+CH99</f>
        <v>165032450</v>
      </c>
      <c r="CI36" s="61"/>
      <c r="CJ36" s="61"/>
      <c r="CK36" s="61"/>
      <c r="CL36" s="61"/>
      <c r="CM36" s="61"/>
      <c r="CN36" s="61"/>
      <c r="CO36" s="61"/>
      <c r="CP36" s="61"/>
      <c r="CQ36" s="63"/>
      <c r="CR36" s="63"/>
      <c r="CS36" s="63"/>
      <c r="CT36" s="63"/>
      <c r="CU36" s="63"/>
      <c r="CV36" s="63"/>
      <c r="CW36" s="63"/>
      <c r="CX36" s="63"/>
      <c r="CY36" s="63"/>
    </row>
    <row r="37" spans="1:103" x14ac:dyDescent="0.2">
      <c r="A37" s="119" t="s">
        <v>47</v>
      </c>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39" t="s">
        <v>48</v>
      </c>
      <c r="AW37" s="39"/>
      <c r="AX37" s="39"/>
      <c r="AY37" s="39"/>
      <c r="AZ37" s="39" t="s">
        <v>49</v>
      </c>
      <c r="BA37" s="39"/>
      <c r="BB37" s="39"/>
      <c r="BC37" s="39"/>
      <c r="BD37" s="39"/>
      <c r="BE37" s="39"/>
      <c r="BF37" s="63"/>
      <c r="BG37" s="63"/>
      <c r="BH37" s="63"/>
      <c r="BI37" s="63"/>
      <c r="BJ37" s="63"/>
      <c r="BK37" s="63"/>
      <c r="BL37" s="63"/>
      <c r="BM37" s="63"/>
      <c r="BN37" s="63"/>
      <c r="BO37" s="63"/>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3"/>
      <c r="CR37" s="63"/>
      <c r="CS37" s="63"/>
      <c r="CT37" s="63"/>
      <c r="CU37" s="63"/>
      <c r="CV37" s="63"/>
      <c r="CW37" s="63"/>
      <c r="CX37" s="63"/>
      <c r="CY37" s="63"/>
    </row>
    <row r="38" spans="1:103" x14ac:dyDescent="0.2">
      <c r="A38" s="64" t="s">
        <v>50</v>
      </c>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39"/>
      <c r="AW38" s="39"/>
      <c r="AX38" s="39"/>
      <c r="AY38" s="39"/>
      <c r="AZ38" s="39"/>
      <c r="BA38" s="39"/>
      <c r="BB38" s="39"/>
      <c r="BC38" s="39"/>
      <c r="BD38" s="39"/>
      <c r="BE38" s="39"/>
      <c r="BF38" s="63"/>
      <c r="BG38" s="63"/>
      <c r="BH38" s="63"/>
      <c r="BI38" s="63"/>
      <c r="BJ38" s="63"/>
      <c r="BK38" s="63"/>
      <c r="BL38" s="63"/>
      <c r="BM38" s="63"/>
      <c r="BN38" s="63"/>
      <c r="BO38" s="63"/>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3"/>
      <c r="CR38" s="63"/>
      <c r="CS38" s="63"/>
      <c r="CT38" s="63"/>
      <c r="CU38" s="63"/>
      <c r="CV38" s="63"/>
      <c r="CW38" s="63"/>
      <c r="CX38" s="63"/>
      <c r="CY38" s="63"/>
    </row>
    <row r="39" spans="1:103" x14ac:dyDescent="0.2">
      <c r="A39" s="64" t="s">
        <v>47</v>
      </c>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39" t="s">
        <v>51</v>
      </c>
      <c r="AW39" s="39"/>
      <c r="AX39" s="39"/>
      <c r="AY39" s="39"/>
      <c r="AZ39" s="63"/>
      <c r="BA39" s="63"/>
      <c r="BB39" s="63"/>
      <c r="BC39" s="63"/>
      <c r="BD39" s="63"/>
      <c r="BE39" s="63"/>
      <c r="BF39" s="63"/>
      <c r="BG39" s="63"/>
      <c r="BH39" s="63"/>
      <c r="BI39" s="63"/>
      <c r="BJ39" s="63"/>
      <c r="BK39" s="63"/>
      <c r="BL39" s="63"/>
      <c r="BM39" s="63"/>
      <c r="BN39" s="63"/>
      <c r="BO39" s="63"/>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3"/>
      <c r="CR39" s="63"/>
      <c r="CS39" s="63"/>
      <c r="CT39" s="63"/>
      <c r="CU39" s="63"/>
      <c r="CV39" s="63"/>
      <c r="CW39" s="63"/>
      <c r="CX39" s="63"/>
      <c r="CY39" s="63"/>
    </row>
    <row r="40" spans="1:103" x14ac:dyDescent="0.2">
      <c r="A40" s="88" t="s">
        <v>52</v>
      </c>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59" t="s">
        <v>53</v>
      </c>
      <c r="AW40" s="59"/>
      <c r="AX40" s="59"/>
      <c r="AY40" s="59"/>
      <c r="AZ40" s="59" t="s">
        <v>54</v>
      </c>
      <c r="BA40" s="59"/>
      <c r="BB40" s="59"/>
      <c r="BC40" s="59"/>
      <c r="BD40" s="59"/>
      <c r="BE40" s="59"/>
      <c r="BF40" s="65" t="s">
        <v>342</v>
      </c>
      <c r="BG40" s="65"/>
      <c r="BH40" s="65"/>
      <c r="BI40" s="65"/>
      <c r="BJ40" s="65"/>
      <c r="BK40" s="66" t="s">
        <v>376</v>
      </c>
      <c r="BL40" s="66"/>
      <c r="BM40" s="66"/>
      <c r="BN40" s="66"/>
      <c r="BO40" s="66"/>
      <c r="BP40" s="61">
        <f>BP41+BP69</f>
        <v>162745525</v>
      </c>
      <c r="BQ40" s="61"/>
      <c r="BR40" s="61"/>
      <c r="BS40" s="61"/>
      <c r="BT40" s="61"/>
      <c r="BU40" s="61"/>
      <c r="BV40" s="61"/>
      <c r="BW40" s="61"/>
      <c r="BX40" s="61"/>
      <c r="BY40" s="61">
        <f>BY41+BY69</f>
        <v>162655525</v>
      </c>
      <c r="BZ40" s="61"/>
      <c r="CA40" s="61"/>
      <c r="CB40" s="61"/>
      <c r="CC40" s="61"/>
      <c r="CD40" s="61"/>
      <c r="CE40" s="61"/>
      <c r="CF40" s="61"/>
      <c r="CG40" s="61"/>
      <c r="CH40" s="61">
        <f>CH41+CH69</f>
        <v>162655525</v>
      </c>
      <c r="CI40" s="61"/>
      <c r="CJ40" s="61"/>
      <c r="CK40" s="61"/>
      <c r="CL40" s="61"/>
      <c r="CM40" s="61"/>
      <c r="CN40" s="61"/>
      <c r="CO40" s="61"/>
      <c r="CP40" s="61"/>
      <c r="CQ40" s="63"/>
      <c r="CR40" s="63"/>
      <c r="CS40" s="63"/>
      <c r="CT40" s="63"/>
      <c r="CU40" s="63"/>
      <c r="CV40" s="63"/>
      <c r="CW40" s="63"/>
      <c r="CX40" s="63"/>
      <c r="CY40" s="63"/>
    </row>
    <row r="41" spans="1:103" x14ac:dyDescent="0.2">
      <c r="A41" s="88" t="s">
        <v>47</v>
      </c>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9" t="s">
        <v>55</v>
      </c>
      <c r="AW41" s="89"/>
      <c r="AX41" s="89"/>
      <c r="AY41" s="89"/>
      <c r="AZ41" s="89" t="s">
        <v>54</v>
      </c>
      <c r="BA41" s="89"/>
      <c r="BB41" s="89"/>
      <c r="BC41" s="89"/>
      <c r="BD41" s="89"/>
      <c r="BE41" s="89"/>
      <c r="BF41" s="141" t="s">
        <v>342</v>
      </c>
      <c r="BG41" s="141"/>
      <c r="BH41" s="141"/>
      <c r="BI41" s="141"/>
      <c r="BJ41" s="141"/>
      <c r="BK41" s="143" t="s">
        <v>376</v>
      </c>
      <c r="BL41" s="143"/>
      <c r="BM41" s="143"/>
      <c r="BN41" s="143"/>
      <c r="BO41" s="143"/>
      <c r="BP41" s="102">
        <f>BP45+BP48+BP51+BP54+BP57+BP60+BP63</f>
        <v>160234000</v>
      </c>
      <c r="BQ41" s="102"/>
      <c r="BR41" s="102"/>
      <c r="BS41" s="102"/>
      <c r="BT41" s="102"/>
      <c r="BU41" s="102"/>
      <c r="BV41" s="102"/>
      <c r="BW41" s="102"/>
      <c r="BX41" s="102"/>
      <c r="BY41" s="102">
        <f>SUM(BY45:CG65)</f>
        <v>160234000</v>
      </c>
      <c r="BZ41" s="102"/>
      <c r="CA41" s="102"/>
      <c r="CB41" s="102"/>
      <c r="CC41" s="102"/>
      <c r="CD41" s="102"/>
      <c r="CE41" s="102"/>
      <c r="CF41" s="102"/>
      <c r="CG41" s="102"/>
      <c r="CH41" s="102">
        <f>SUM(CH45:CP65)</f>
        <v>160234000</v>
      </c>
      <c r="CI41" s="102"/>
      <c r="CJ41" s="102"/>
      <c r="CK41" s="102"/>
      <c r="CL41" s="102"/>
      <c r="CM41" s="102"/>
      <c r="CN41" s="102"/>
      <c r="CO41" s="102"/>
      <c r="CP41" s="102"/>
      <c r="CQ41" s="60"/>
      <c r="CR41" s="60"/>
      <c r="CS41" s="60"/>
      <c r="CT41" s="60"/>
      <c r="CU41" s="60"/>
      <c r="CV41" s="60"/>
      <c r="CW41" s="60"/>
      <c r="CX41" s="60"/>
      <c r="CY41" s="60"/>
    </row>
    <row r="42" spans="1:103" x14ac:dyDescent="0.2">
      <c r="A42" s="106" t="s">
        <v>56</v>
      </c>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89"/>
      <c r="AW42" s="89"/>
      <c r="AX42" s="89"/>
      <c r="AY42" s="89"/>
      <c r="AZ42" s="89"/>
      <c r="BA42" s="89"/>
      <c r="BB42" s="89"/>
      <c r="BC42" s="89"/>
      <c r="BD42" s="89"/>
      <c r="BE42" s="89"/>
      <c r="BF42" s="141"/>
      <c r="BG42" s="141"/>
      <c r="BH42" s="141"/>
      <c r="BI42" s="141"/>
      <c r="BJ42" s="141"/>
      <c r="BK42" s="143"/>
      <c r="BL42" s="143"/>
      <c r="BM42" s="143"/>
      <c r="BN42" s="143"/>
      <c r="BO42" s="143"/>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60"/>
      <c r="CR42" s="60"/>
      <c r="CS42" s="60"/>
      <c r="CT42" s="60"/>
      <c r="CU42" s="60"/>
      <c r="CV42" s="60"/>
      <c r="CW42" s="60"/>
      <c r="CX42" s="60"/>
      <c r="CY42" s="60"/>
    </row>
    <row r="43" spans="1:103" x14ac:dyDescent="0.2">
      <c r="A43" s="106" t="s">
        <v>57</v>
      </c>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89"/>
      <c r="AW43" s="89"/>
      <c r="AX43" s="89"/>
      <c r="AY43" s="89"/>
      <c r="AZ43" s="89"/>
      <c r="BA43" s="89"/>
      <c r="BB43" s="89"/>
      <c r="BC43" s="89"/>
      <c r="BD43" s="89"/>
      <c r="BE43" s="89"/>
      <c r="BF43" s="141"/>
      <c r="BG43" s="141"/>
      <c r="BH43" s="141"/>
      <c r="BI43" s="141"/>
      <c r="BJ43" s="141"/>
      <c r="BK43" s="143"/>
      <c r="BL43" s="143"/>
      <c r="BM43" s="143"/>
      <c r="BN43" s="143"/>
      <c r="BO43" s="143"/>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60"/>
      <c r="CR43" s="60"/>
      <c r="CS43" s="60"/>
      <c r="CT43" s="60"/>
      <c r="CU43" s="60"/>
      <c r="CV43" s="60"/>
      <c r="CW43" s="60"/>
      <c r="CX43" s="60"/>
      <c r="CY43" s="60"/>
    </row>
    <row r="44" spans="1:103" x14ac:dyDescent="0.2">
      <c r="A44" s="64" t="s">
        <v>58</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140"/>
      <c r="AW44" s="140"/>
      <c r="AX44" s="140"/>
      <c r="AY44" s="140"/>
      <c r="AZ44" s="140"/>
      <c r="BA44" s="140"/>
      <c r="BB44" s="140"/>
      <c r="BC44" s="140"/>
      <c r="BD44" s="140"/>
      <c r="BE44" s="140"/>
      <c r="BF44" s="142"/>
      <c r="BG44" s="142"/>
      <c r="BH44" s="142"/>
      <c r="BI44" s="142"/>
      <c r="BJ44" s="142"/>
      <c r="BK44" s="143"/>
      <c r="BL44" s="143"/>
      <c r="BM44" s="143"/>
      <c r="BN44" s="143"/>
      <c r="BO44" s="143"/>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60"/>
      <c r="CR44" s="60"/>
      <c r="CS44" s="60"/>
      <c r="CT44" s="60"/>
      <c r="CU44" s="60"/>
      <c r="CV44" s="60"/>
      <c r="CW44" s="60"/>
      <c r="CX44" s="60"/>
      <c r="CY44" s="60"/>
    </row>
    <row r="45" spans="1:103" x14ac:dyDescent="0.2">
      <c r="A45" s="106" t="s">
        <v>56</v>
      </c>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7"/>
      <c r="AV45" s="115"/>
      <c r="AW45" s="115"/>
      <c r="AX45" s="115"/>
      <c r="AY45" s="115"/>
      <c r="AZ45" s="115" t="s">
        <v>54</v>
      </c>
      <c r="BA45" s="115"/>
      <c r="BB45" s="115"/>
      <c r="BC45" s="115"/>
      <c r="BD45" s="115"/>
      <c r="BE45" s="115"/>
      <c r="BF45" s="144" t="s">
        <v>343</v>
      </c>
      <c r="BG45" s="144"/>
      <c r="BH45" s="144"/>
      <c r="BI45" s="144"/>
      <c r="BJ45" s="144"/>
      <c r="BK45" s="131" t="s">
        <v>344</v>
      </c>
      <c r="BL45" s="132"/>
      <c r="BM45" s="132"/>
      <c r="BN45" s="132"/>
      <c r="BO45" s="133"/>
      <c r="BP45" s="92">
        <f>BP109+BP120+BP128+BP197+BP202+BP207+BP211+BP219+BP224+BP233+BP156</f>
        <v>22922000</v>
      </c>
      <c r="BQ45" s="93"/>
      <c r="BR45" s="93"/>
      <c r="BS45" s="93"/>
      <c r="BT45" s="93"/>
      <c r="BU45" s="93"/>
      <c r="BV45" s="93"/>
      <c r="BW45" s="94"/>
      <c r="BX45" s="28"/>
      <c r="BY45" s="92">
        <f>BY109+BY120+BY128+BY197+BY202+BY207+BY211+BY219+BY224+BY233</f>
        <v>22922000</v>
      </c>
      <c r="BZ45" s="93"/>
      <c r="CA45" s="93"/>
      <c r="CB45" s="93"/>
      <c r="CC45" s="93"/>
      <c r="CD45" s="93"/>
      <c r="CE45" s="93"/>
      <c r="CF45" s="93"/>
      <c r="CG45" s="94"/>
      <c r="CH45" s="92">
        <f>CH109+CH120+CH128+CH197+CH202+CH207+CH211+CH219+CH224+CH233</f>
        <v>22922000</v>
      </c>
      <c r="CI45" s="93"/>
      <c r="CJ45" s="93"/>
      <c r="CK45" s="93"/>
      <c r="CL45" s="93"/>
      <c r="CM45" s="93"/>
      <c r="CN45" s="93"/>
      <c r="CO45" s="93"/>
      <c r="CP45" s="94"/>
      <c r="CQ45" s="145"/>
      <c r="CR45" s="146"/>
      <c r="CS45" s="146"/>
      <c r="CT45" s="146"/>
      <c r="CU45" s="146"/>
      <c r="CV45" s="146"/>
      <c r="CW45" s="146"/>
      <c r="CX45" s="146"/>
      <c r="CY45" s="147"/>
    </row>
    <row r="46" spans="1:103" x14ac:dyDescent="0.2">
      <c r="A46" s="106" t="s">
        <v>57</v>
      </c>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7"/>
      <c r="AV46" s="115"/>
      <c r="AW46" s="115"/>
      <c r="AX46" s="115"/>
      <c r="AY46" s="115"/>
      <c r="AZ46" s="115"/>
      <c r="BA46" s="115"/>
      <c r="BB46" s="115"/>
      <c r="BC46" s="115"/>
      <c r="BD46" s="115"/>
      <c r="BE46" s="115"/>
      <c r="BF46" s="144"/>
      <c r="BG46" s="144"/>
      <c r="BH46" s="144"/>
      <c r="BI46" s="144"/>
      <c r="BJ46" s="144"/>
      <c r="BK46" s="134"/>
      <c r="BL46" s="135"/>
      <c r="BM46" s="135"/>
      <c r="BN46" s="135"/>
      <c r="BO46" s="136"/>
      <c r="BP46" s="95"/>
      <c r="BQ46" s="96"/>
      <c r="BR46" s="96"/>
      <c r="BS46" s="96"/>
      <c r="BT46" s="96"/>
      <c r="BU46" s="96"/>
      <c r="BV46" s="96"/>
      <c r="BW46" s="97"/>
      <c r="BX46" s="28"/>
      <c r="BY46" s="95"/>
      <c r="BZ46" s="101"/>
      <c r="CA46" s="101"/>
      <c r="CB46" s="101"/>
      <c r="CC46" s="101"/>
      <c r="CD46" s="101"/>
      <c r="CE46" s="101"/>
      <c r="CF46" s="101"/>
      <c r="CG46" s="97"/>
      <c r="CH46" s="95"/>
      <c r="CI46" s="101"/>
      <c r="CJ46" s="101"/>
      <c r="CK46" s="101"/>
      <c r="CL46" s="101"/>
      <c r="CM46" s="101"/>
      <c r="CN46" s="101"/>
      <c r="CO46" s="101"/>
      <c r="CP46" s="97"/>
      <c r="CQ46" s="148"/>
      <c r="CR46" s="149"/>
      <c r="CS46" s="149"/>
      <c r="CT46" s="149"/>
      <c r="CU46" s="149"/>
      <c r="CV46" s="149"/>
      <c r="CW46" s="149"/>
      <c r="CX46" s="149"/>
      <c r="CY46" s="150"/>
    </row>
    <row r="47" spans="1:103" x14ac:dyDescent="0.2">
      <c r="A47" s="64" t="s">
        <v>58</v>
      </c>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87"/>
      <c r="AV47" s="115"/>
      <c r="AW47" s="115"/>
      <c r="AX47" s="115"/>
      <c r="AY47" s="115"/>
      <c r="AZ47" s="115"/>
      <c r="BA47" s="115"/>
      <c r="BB47" s="115"/>
      <c r="BC47" s="115"/>
      <c r="BD47" s="115"/>
      <c r="BE47" s="115"/>
      <c r="BF47" s="144"/>
      <c r="BG47" s="144"/>
      <c r="BH47" s="144"/>
      <c r="BI47" s="144"/>
      <c r="BJ47" s="144"/>
      <c r="BK47" s="137"/>
      <c r="BL47" s="138"/>
      <c r="BM47" s="138"/>
      <c r="BN47" s="138"/>
      <c r="BO47" s="139"/>
      <c r="BP47" s="98"/>
      <c r="BQ47" s="99"/>
      <c r="BR47" s="99"/>
      <c r="BS47" s="99"/>
      <c r="BT47" s="99"/>
      <c r="BU47" s="99"/>
      <c r="BV47" s="99"/>
      <c r="BW47" s="100"/>
      <c r="BX47" s="28"/>
      <c r="BY47" s="98"/>
      <c r="BZ47" s="99"/>
      <c r="CA47" s="99"/>
      <c r="CB47" s="99"/>
      <c r="CC47" s="99"/>
      <c r="CD47" s="99"/>
      <c r="CE47" s="99"/>
      <c r="CF47" s="99"/>
      <c r="CG47" s="100"/>
      <c r="CH47" s="98"/>
      <c r="CI47" s="99"/>
      <c r="CJ47" s="99"/>
      <c r="CK47" s="99"/>
      <c r="CL47" s="99"/>
      <c r="CM47" s="99"/>
      <c r="CN47" s="99"/>
      <c r="CO47" s="99"/>
      <c r="CP47" s="100"/>
      <c r="CQ47" s="148"/>
      <c r="CR47" s="149"/>
      <c r="CS47" s="149"/>
      <c r="CT47" s="149"/>
      <c r="CU47" s="149"/>
      <c r="CV47" s="149"/>
      <c r="CW47" s="149"/>
      <c r="CX47" s="149"/>
      <c r="CY47" s="150"/>
    </row>
    <row r="48" spans="1:103" ht="12.75" customHeight="1" x14ac:dyDescent="0.2">
      <c r="A48" s="106" t="s">
        <v>56</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7"/>
      <c r="AV48" s="115"/>
      <c r="AW48" s="115"/>
      <c r="AX48" s="115"/>
      <c r="AY48" s="115"/>
      <c r="AZ48" s="115" t="s">
        <v>54</v>
      </c>
      <c r="BA48" s="115"/>
      <c r="BB48" s="115"/>
      <c r="BC48" s="115"/>
      <c r="BD48" s="115"/>
      <c r="BE48" s="115"/>
      <c r="BF48" s="144" t="s">
        <v>343</v>
      </c>
      <c r="BG48" s="144"/>
      <c r="BH48" s="144"/>
      <c r="BI48" s="144"/>
      <c r="BJ48" s="144"/>
      <c r="BK48" s="131" t="s">
        <v>381</v>
      </c>
      <c r="BL48" s="132"/>
      <c r="BM48" s="132"/>
      <c r="BN48" s="132"/>
      <c r="BO48" s="133"/>
      <c r="BP48" s="92">
        <f>BP226</f>
        <v>486000</v>
      </c>
      <c r="BQ48" s="93"/>
      <c r="BR48" s="93"/>
      <c r="BS48" s="93"/>
      <c r="BT48" s="93"/>
      <c r="BU48" s="93"/>
      <c r="BV48" s="93"/>
      <c r="BW48" s="94"/>
      <c r="BX48" s="28"/>
      <c r="BY48" s="92">
        <v>486000</v>
      </c>
      <c r="BZ48" s="93"/>
      <c r="CA48" s="93"/>
      <c r="CB48" s="93"/>
      <c r="CC48" s="93"/>
      <c r="CD48" s="93"/>
      <c r="CE48" s="93"/>
      <c r="CF48" s="93"/>
      <c r="CG48" s="94"/>
      <c r="CH48" s="92">
        <v>486000</v>
      </c>
      <c r="CI48" s="93"/>
      <c r="CJ48" s="93"/>
      <c r="CK48" s="93"/>
      <c r="CL48" s="93"/>
      <c r="CM48" s="93"/>
      <c r="CN48" s="93"/>
      <c r="CO48" s="93"/>
      <c r="CP48" s="94"/>
      <c r="CQ48" s="145"/>
      <c r="CR48" s="146"/>
      <c r="CS48" s="146"/>
      <c r="CT48" s="146"/>
      <c r="CU48" s="146"/>
      <c r="CV48" s="146"/>
      <c r="CW48" s="146"/>
      <c r="CX48" s="146"/>
      <c r="CY48" s="147"/>
    </row>
    <row r="49" spans="1:119" ht="12.75" customHeight="1" x14ac:dyDescent="0.2">
      <c r="A49" s="106" t="s">
        <v>57</v>
      </c>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7"/>
      <c r="AV49" s="115"/>
      <c r="AW49" s="115"/>
      <c r="AX49" s="115"/>
      <c r="AY49" s="115"/>
      <c r="AZ49" s="115"/>
      <c r="BA49" s="115"/>
      <c r="BB49" s="115"/>
      <c r="BC49" s="115"/>
      <c r="BD49" s="115"/>
      <c r="BE49" s="115"/>
      <c r="BF49" s="144"/>
      <c r="BG49" s="144"/>
      <c r="BH49" s="144"/>
      <c r="BI49" s="144"/>
      <c r="BJ49" s="144"/>
      <c r="BK49" s="134"/>
      <c r="BL49" s="135"/>
      <c r="BM49" s="135"/>
      <c r="BN49" s="135"/>
      <c r="BO49" s="136"/>
      <c r="BP49" s="95"/>
      <c r="BQ49" s="96"/>
      <c r="BR49" s="96"/>
      <c r="BS49" s="96"/>
      <c r="BT49" s="96"/>
      <c r="BU49" s="96"/>
      <c r="BV49" s="96"/>
      <c r="BW49" s="97"/>
      <c r="BX49" s="28"/>
      <c r="BY49" s="95"/>
      <c r="BZ49" s="96"/>
      <c r="CA49" s="96"/>
      <c r="CB49" s="96"/>
      <c r="CC49" s="96"/>
      <c r="CD49" s="96"/>
      <c r="CE49" s="96"/>
      <c r="CF49" s="96"/>
      <c r="CG49" s="97"/>
      <c r="CH49" s="95"/>
      <c r="CI49" s="96"/>
      <c r="CJ49" s="96"/>
      <c r="CK49" s="96"/>
      <c r="CL49" s="96"/>
      <c r="CM49" s="96"/>
      <c r="CN49" s="96"/>
      <c r="CO49" s="96"/>
      <c r="CP49" s="97"/>
      <c r="CQ49" s="148"/>
      <c r="CR49" s="149"/>
      <c r="CS49" s="149"/>
      <c r="CT49" s="149"/>
      <c r="CU49" s="149"/>
      <c r="CV49" s="149"/>
      <c r="CW49" s="149"/>
      <c r="CX49" s="149"/>
      <c r="CY49" s="150"/>
    </row>
    <row r="50" spans="1:119" ht="12.75" customHeight="1" x14ac:dyDescent="0.2">
      <c r="A50" s="64" t="s">
        <v>58</v>
      </c>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87"/>
      <c r="AV50" s="115"/>
      <c r="AW50" s="115"/>
      <c r="AX50" s="115"/>
      <c r="AY50" s="115"/>
      <c r="AZ50" s="115"/>
      <c r="BA50" s="115"/>
      <c r="BB50" s="115"/>
      <c r="BC50" s="115"/>
      <c r="BD50" s="115"/>
      <c r="BE50" s="115"/>
      <c r="BF50" s="144"/>
      <c r="BG50" s="144"/>
      <c r="BH50" s="144"/>
      <c r="BI50" s="144"/>
      <c r="BJ50" s="144"/>
      <c r="BK50" s="137"/>
      <c r="BL50" s="138"/>
      <c r="BM50" s="138"/>
      <c r="BN50" s="138"/>
      <c r="BO50" s="139"/>
      <c r="BP50" s="98"/>
      <c r="BQ50" s="99"/>
      <c r="BR50" s="99"/>
      <c r="BS50" s="99"/>
      <c r="BT50" s="99"/>
      <c r="BU50" s="99"/>
      <c r="BV50" s="99"/>
      <c r="BW50" s="100"/>
      <c r="BX50" s="28"/>
      <c r="BY50" s="98"/>
      <c r="BZ50" s="99"/>
      <c r="CA50" s="99"/>
      <c r="CB50" s="99"/>
      <c r="CC50" s="99"/>
      <c r="CD50" s="99"/>
      <c r="CE50" s="99"/>
      <c r="CF50" s="99"/>
      <c r="CG50" s="100"/>
      <c r="CH50" s="98"/>
      <c r="CI50" s="99"/>
      <c r="CJ50" s="99"/>
      <c r="CK50" s="99"/>
      <c r="CL50" s="99"/>
      <c r="CM50" s="99"/>
      <c r="CN50" s="99"/>
      <c r="CO50" s="99"/>
      <c r="CP50" s="100"/>
      <c r="CQ50" s="148"/>
      <c r="CR50" s="149"/>
      <c r="CS50" s="149"/>
      <c r="CT50" s="149"/>
      <c r="CU50" s="149"/>
      <c r="CV50" s="149"/>
      <c r="CW50" s="149"/>
      <c r="CX50" s="149"/>
      <c r="CY50" s="150"/>
    </row>
    <row r="51" spans="1:119" x14ac:dyDescent="0.2">
      <c r="A51" s="106" t="s">
        <v>56</v>
      </c>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7"/>
      <c r="AV51" s="115"/>
      <c r="AW51" s="115"/>
      <c r="AX51" s="115"/>
      <c r="AY51" s="115"/>
      <c r="AZ51" s="115" t="s">
        <v>54</v>
      </c>
      <c r="BA51" s="115"/>
      <c r="BB51" s="115"/>
      <c r="BC51" s="115"/>
      <c r="BD51" s="115"/>
      <c r="BE51" s="115"/>
      <c r="BF51" s="144" t="s">
        <v>343</v>
      </c>
      <c r="BG51" s="144"/>
      <c r="BH51" s="144"/>
      <c r="BI51" s="144"/>
      <c r="BJ51" s="144"/>
      <c r="BK51" s="131" t="s">
        <v>345</v>
      </c>
      <c r="BL51" s="132"/>
      <c r="BM51" s="132"/>
      <c r="BN51" s="132"/>
      <c r="BO51" s="133"/>
      <c r="BP51" s="92">
        <f>BP111+BP130+BP225</f>
        <v>10504000</v>
      </c>
      <c r="BQ51" s="93"/>
      <c r="BR51" s="93"/>
      <c r="BS51" s="93"/>
      <c r="BT51" s="93"/>
      <c r="BU51" s="93"/>
      <c r="BV51" s="93"/>
      <c r="BW51" s="94"/>
      <c r="BX51" s="28"/>
      <c r="BY51" s="92">
        <f>BY111+BY130+BY225</f>
        <v>10504000</v>
      </c>
      <c r="BZ51" s="93"/>
      <c r="CA51" s="93"/>
      <c r="CB51" s="93"/>
      <c r="CC51" s="93"/>
      <c r="CD51" s="93"/>
      <c r="CE51" s="93"/>
      <c r="CF51" s="93"/>
      <c r="CG51" s="94"/>
      <c r="CH51" s="92">
        <f>CH111+CH130+CH225</f>
        <v>10504000</v>
      </c>
      <c r="CI51" s="93"/>
      <c r="CJ51" s="93"/>
      <c r="CK51" s="93"/>
      <c r="CL51" s="93"/>
      <c r="CM51" s="93"/>
      <c r="CN51" s="93"/>
      <c r="CO51" s="93"/>
      <c r="CP51" s="94"/>
      <c r="CQ51" s="145"/>
      <c r="CR51" s="146"/>
      <c r="CS51" s="146"/>
      <c r="CT51" s="146"/>
      <c r="CU51" s="146"/>
      <c r="CV51" s="146"/>
      <c r="CW51" s="146"/>
      <c r="CX51" s="146"/>
      <c r="CY51" s="147"/>
    </row>
    <row r="52" spans="1:119" x14ac:dyDescent="0.2">
      <c r="A52" s="106" t="s">
        <v>57</v>
      </c>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7"/>
      <c r="AV52" s="115"/>
      <c r="AW52" s="115"/>
      <c r="AX52" s="115"/>
      <c r="AY52" s="115"/>
      <c r="AZ52" s="115"/>
      <c r="BA52" s="115"/>
      <c r="BB52" s="115"/>
      <c r="BC52" s="115"/>
      <c r="BD52" s="115"/>
      <c r="BE52" s="115"/>
      <c r="BF52" s="144"/>
      <c r="BG52" s="144"/>
      <c r="BH52" s="144"/>
      <c r="BI52" s="144"/>
      <c r="BJ52" s="144"/>
      <c r="BK52" s="134"/>
      <c r="BL52" s="135"/>
      <c r="BM52" s="135"/>
      <c r="BN52" s="135"/>
      <c r="BO52" s="136"/>
      <c r="BP52" s="95"/>
      <c r="BQ52" s="96"/>
      <c r="BR52" s="96"/>
      <c r="BS52" s="96"/>
      <c r="BT52" s="96"/>
      <c r="BU52" s="96"/>
      <c r="BV52" s="96"/>
      <c r="BW52" s="97"/>
      <c r="BX52" s="28"/>
      <c r="BY52" s="95"/>
      <c r="BZ52" s="96"/>
      <c r="CA52" s="96"/>
      <c r="CB52" s="96"/>
      <c r="CC52" s="96"/>
      <c r="CD52" s="96"/>
      <c r="CE52" s="96"/>
      <c r="CF52" s="96"/>
      <c r="CG52" s="97"/>
      <c r="CH52" s="95"/>
      <c r="CI52" s="96"/>
      <c r="CJ52" s="96"/>
      <c r="CK52" s="96"/>
      <c r="CL52" s="96"/>
      <c r="CM52" s="96"/>
      <c r="CN52" s="96"/>
      <c r="CO52" s="96"/>
      <c r="CP52" s="97"/>
      <c r="CQ52" s="148"/>
      <c r="CR52" s="149"/>
      <c r="CS52" s="149"/>
      <c r="CT52" s="149"/>
      <c r="CU52" s="149"/>
      <c r="CV52" s="149"/>
      <c r="CW52" s="149"/>
      <c r="CX52" s="149"/>
      <c r="CY52" s="150"/>
    </row>
    <row r="53" spans="1:119" x14ac:dyDescent="0.2">
      <c r="A53" s="64" t="s">
        <v>58</v>
      </c>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87"/>
      <c r="AV53" s="115"/>
      <c r="AW53" s="115"/>
      <c r="AX53" s="115"/>
      <c r="AY53" s="115"/>
      <c r="AZ53" s="115"/>
      <c r="BA53" s="115"/>
      <c r="BB53" s="115"/>
      <c r="BC53" s="115"/>
      <c r="BD53" s="115"/>
      <c r="BE53" s="115"/>
      <c r="BF53" s="144"/>
      <c r="BG53" s="144"/>
      <c r="BH53" s="144"/>
      <c r="BI53" s="144"/>
      <c r="BJ53" s="144"/>
      <c r="BK53" s="137"/>
      <c r="BL53" s="138"/>
      <c r="BM53" s="138"/>
      <c r="BN53" s="138"/>
      <c r="BO53" s="139"/>
      <c r="BP53" s="98"/>
      <c r="BQ53" s="99"/>
      <c r="BR53" s="99"/>
      <c r="BS53" s="99"/>
      <c r="BT53" s="99"/>
      <c r="BU53" s="99"/>
      <c r="BV53" s="99"/>
      <c r="BW53" s="100"/>
      <c r="BX53" s="28"/>
      <c r="BY53" s="98"/>
      <c r="BZ53" s="99"/>
      <c r="CA53" s="99"/>
      <c r="CB53" s="99"/>
      <c r="CC53" s="99"/>
      <c r="CD53" s="99"/>
      <c r="CE53" s="99"/>
      <c r="CF53" s="99"/>
      <c r="CG53" s="100"/>
      <c r="CH53" s="98"/>
      <c r="CI53" s="99"/>
      <c r="CJ53" s="99"/>
      <c r="CK53" s="99"/>
      <c r="CL53" s="99"/>
      <c r="CM53" s="99"/>
      <c r="CN53" s="99"/>
      <c r="CO53" s="99"/>
      <c r="CP53" s="100"/>
      <c r="CQ53" s="148"/>
      <c r="CR53" s="149"/>
      <c r="CS53" s="149"/>
      <c r="CT53" s="149"/>
      <c r="CU53" s="149"/>
      <c r="CV53" s="149"/>
      <c r="CW53" s="149"/>
      <c r="CX53" s="149"/>
      <c r="CY53" s="150"/>
    </row>
    <row r="54" spans="1:119" x14ac:dyDescent="0.2">
      <c r="A54" s="106" t="s">
        <v>56</v>
      </c>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7"/>
      <c r="AV54" s="115"/>
      <c r="AW54" s="115"/>
      <c r="AX54" s="115"/>
      <c r="AY54" s="115"/>
      <c r="AZ54" s="115" t="s">
        <v>54</v>
      </c>
      <c r="BA54" s="115"/>
      <c r="BB54" s="115"/>
      <c r="BC54" s="115"/>
      <c r="BD54" s="115"/>
      <c r="BE54" s="115"/>
      <c r="BF54" s="144" t="s">
        <v>343</v>
      </c>
      <c r="BG54" s="144"/>
      <c r="BH54" s="144"/>
      <c r="BI54" s="144"/>
      <c r="BJ54" s="144"/>
      <c r="BK54" s="131" t="s">
        <v>346</v>
      </c>
      <c r="BL54" s="132"/>
      <c r="BM54" s="132"/>
      <c r="BN54" s="132"/>
      <c r="BO54" s="133"/>
      <c r="BP54" s="92">
        <f>BP112+BP131+BP153+BP171+BP175+BP203+BP208+BP212+BP220+BP227+BP234</f>
        <v>44135000</v>
      </c>
      <c r="BQ54" s="93"/>
      <c r="BR54" s="93"/>
      <c r="BS54" s="93"/>
      <c r="BT54" s="93"/>
      <c r="BU54" s="93"/>
      <c r="BV54" s="93"/>
      <c r="BW54" s="94"/>
      <c r="BX54" s="28"/>
      <c r="BY54" s="92">
        <f>BY112+BY131+BY153+BY171+BY175+BY203+BY208+BY212+BY220+BY227+BY234</f>
        <v>44135000</v>
      </c>
      <c r="BZ54" s="93"/>
      <c r="CA54" s="93"/>
      <c r="CB54" s="93"/>
      <c r="CC54" s="93"/>
      <c r="CD54" s="93"/>
      <c r="CE54" s="93"/>
      <c r="CF54" s="93"/>
      <c r="CG54" s="94"/>
      <c r="CH54" s="92">
        <f>CH112+CH131+CH153+CH171+CH175+CH203+CH208+CH212+CH220+CH227+CH234</f>
        <v>44135000</v>
      </c>
      <c r="CI54" s="93"/>
      <c r="CJ54" s="93"/>
      <c r="CK54" s="93"/>
      <c r="CL54" s="93"/>
      <c r="CM54" s="93"/>
      <c r="CN54" s="93"/>
      <c r="CO54" s="93"/>
      <c r="CP54" s="94"/>
      <c r="CQ54" s="145"/>
      <c r="CR54" s="146"/>
      <c r="CS54" s="146"/>
      <c r="CT54" s="146"/>
      <c r="CU54" s="146"/>
      <c r="CV54" s="146"/>
      <c r="CW54" s="146"/>
      <c r="CX54" s="146"/>
      <c r="CY54" s="147"/>
    </row>
    <row r="55" spans="1:119" x14ac:dyDescent="0.2">
      <c r="A55" s="106" t="s">
        <v>57</v>
      </c>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7"/>
      <c r="AV55" s="115"/>
      <c r="AW55" s="115"/>
      <c r="AX55" s="115"/>
      <c r="AY55" s="115"/>
      <c r="AZ55" s="115"/>
      <c r="BA55" s="115"/>
      <c r="BB55" s="115"/>
      <c r="BC55" s="115"/>
      <c r="BD55" s="115"/>
      <c r="BE55" s="115"/>
      <c r="BF55" s="144"/>
      <c r="BG55" s="144"/>
      <c r="BH55" s="144"/>
      <c r="BI55" s="144"/>
      <c r="BJ55" s="144"/>
      <c r="BK55" s="134"/>
      <c r="BL55" s="135"/>
      <c r="BM55" s="135"/>
      <c r="BN55" s="135"/>
      <c r="BO55" s="136"/>
      <c r="BP55" s="95"/>
      <c r="BQ55" s="96"/>
      <c r="BR55" s="96"/>
      <c r="BS55" s="96"/>
      <c r="BT55" s="96"/>
      <c r="BU55" s="96"/>
      <c r="BV55" s="96"/>
      <c r="BW55" s="97"/>
      <c r="BX55" s="28"/>
      <c r="BY55" s="95"/>
      <c r="BZ55" s="96"/>
      <c r="CA55" s="96"/>
      <c r="CB55" s="96"/>
      <c r="CC55" s="96"/>
      <c r="CD55" s="96"/>
      <c r="CE55" s="96"/>
      <c r="CF55" s="96"/>
      <c r="CG55" s="97"/>
      <c r="CH55" s="95"/>
      <c r="CI55" s="96"/>
      <c r="CJ55" s="96"/>
      <c r="CK55" s="96"/>
      <c r="CL55" s="96"/>
      <c r="CM55" s="96"/>
      <c r="CN55" s="96"/>
      <c r="CO55" s="96"/>
      <c r="CP55" s="97"/>
      <c r="CQ55" s="148"/>
      <c r="CR55" s="149"/>
      <c r="CS55" s="149"/>
      <c r="CT55" s="149"/>
      <c r="CU55" s="149"/>
      <c r="CV55" s="149"/>
      <c r="CW55" s="149"/>
      <c r="CX55" s="149"/>
      <c r="CY55" s="150"/>
    </row>
    <row r="56" spans="1:119" x14ac:dyDescent="0.2">
      <c r="A56" s="64" t="s">
        <v>58</v>
      </c>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87"/>
      <c r="AV56" s="115"/>
      <c r="AW56" s="115"/>
      <c r="AX56" s="115"/>
      <c r="AY56" s="115"/>
      <c r="AZ56" s="115"/>
      <c r="BA56" s="115"/>
      <c r="BB56" s="115"/>
      <c r="BC56" s="115"/>
      <c r="BD56" s="115"/>
      <c r="BE56" s="115"/>
      <c r="BF56" s="144"/>
      <c r="BG56" s="144"/>
      <c r="BH56" s="144"/>
      <c r="BI56" s="144"/>
      <c r="BJ56" s="144"/>
      <c r="BK56" s="137"/>
      <c r="BL56" s="138"/>
      <c r="BM56" s="138"/>
      <c r="BN56" s="138"/>
      <c r="BO56" s="139"/>
      <c r="BP56" s="98"/>
      <c r="BQ56" s="99"/>
      <c r="BR56" s="99"/>
      <c r="BS56" s="99"/>
      <c r="BT56" s="99"/>
      <c r="BU56" s="99"/>
      <c r="BV56" s="99"/>
      <c r="BW56" s="100"/>
      <c r="BX56" s="28"/>
      <c r="BY56" s="98"/>
      <c r="BZ56" s="99"/>
      <c r="CA56" s="99"/>
      <c r="CB56" s="99"/>
      <c r="CC56" s="99"/>
      <c r="CD56" s="99"/>
      <c r="CE56" s="99"/>
      <c r="CF56" s="99"/>
      <c r="CG56" s="100"/>
      <c r="CH56" s="98"/>
      <c r="CI56" s="99"/>
      <c r="CJ56" s="99"/>
      <c r="CK56" s="99"/>
      <c r="CL56" s="99"/>
      <c r="CM56" s="99"/>
      <c r="CN56" s="99"/>
      <c r="CO56" s="99"/>
      <c r="CP56" s="100"/>
      <c r="CQ56" s="148"/>
      <c r="CR56" s="149"/>
      <c r="CS56" s="149"/>
      <c r="CT56" s="149"/>
      <c r="CU56" s="149"/>
      <c r="CV56" s="149"/>
      <c r="CW56" s="149"/>
      <c r="CX56" s="149"/>
      <c r="CY56" s="150"/>
    </row>
    <row r="57" spans="1:119" x14ac:dyDescent="0.2">
      <c r="A57" s="106" t="s">
        <v>56</v>
      </c>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7"/>
      <c r="AV57" s="115"/>
      <c r="AW57" s="115"/>
      <c r="AX57" s="115"/>
      <c r="AY57" s="115"/>
      <c r="AZ57" s="115" t="s">
        <v>54</v>
      </c>
      <c r="BA57" s="115"/>
      <c r="BB57" s="115"/>
      <c r="BC57" s="115"/>
      <c r="BD57" s="115"/>
      <c r="BE57" s="115"/>
      <c r="BF57" s="144" t="s">
        <v>343</v>
      </c>
      <c r="BG57" s="144"/>
      <c r="BH57" s="144"/>
      <c r="BI57" s="144"/>
      <c r="BJ57" s="144"/>
      <c r="BK57" s="131" t="s">
        <v>380</v>
      </c>
      <c r="BL57" s="132"/>
      <c r="BM57" s="132"/>
      <c r="BN57" s="132"/>
      <c r="BO57" s="133"/>
      <c r="BP57" s="92">
        <f>BP214</f>
        <v>1470000</v>
      </c>
      <c r="BQ57" s="93"/>
      <c r="BR57" s="93"/>
      <c r="BS57" s="93"/>
      <c r="BT57" s="93"/>
      <c r="BU57" s="93"/>
      <c r="BV57" s="93"/>
      <c r="BW57" s="94"/>
      <c r="BX57" s="28"/>
      <c r="BY57" s="92">
        <v>1470000</v>
      </c>
      <c r="BZ57" s="93"/>
      <c r="CA57" s="93"/>
      <c r="CB57" s="93"/>
      <c r="CC57" s="93"/>
      <c r="CD57" s="93"/>
      <c r="CE57" s="93"/>
      <c r="CF57" s="93"/>
      <c r="CG57" s="94"/>
      <c r="CH57" s="92">
        <v>1470000</v>
      </c>
      <c r="CI57" s="93"/>
      <c r="CJ57" s="93"/>
      <c r="CK57" s="93"/>
      <c r="CL57" s="93"/>
      <c r="CM57" s="93"/>
      <c r="CN57" s="93"/>
      <c r="CO57" s="93"/>
      <c r="CP57" s="94"/>
      <c r="CQ57" s="145"/>
      <c r="CR57" s="146"/>
      <c r="CS57" s="146"/>
      <c r="CT57" s="146"/>
      <c r="CU57" s="146"/>
      <c r="CV57" s="146"/>
      <c r="CW57" s="146"/>
      <c r="CX57" s="146"/>
      <c r="CY57" s="147"/>
    </row>
    <row r="58" spans="1:119" x14ac:dyDescent="0.2">
      <c r="A58" s="106" t="s">
        <v>57</v>
      </c>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7"/>
      <c r="AV58" s="115"/>
      <c r="AW58" s="115"/>
      <c r="AX58" s="115"/>
      <c r="AY58" s="115"/>
      <c r="AZ58" s="115"/>
      <c r="BA58" s="115"/>
      <c r="BB58" s="115"/>
      <c r="BC58" s="115"/>
      <c r="BD58" s="115"/>
      <c r="BE58" s="115"/>
      <c r="BF58" s="144"/>
      <c r="BG58" s="144"/>
      <c r="BH58" s="144"/>
      <c r="BI58" s="144"/>
      <c r="BJ58" s="144"/>
      <c r="BK58" s="134"/>
      <c r="BL58" s="135"/>
      <c r="BM58" s="135"/>
      <c r="BN58" s="135"/>
      <c r="BO58" s="136"/>
      <c r="BP58" s="95"/>
      <c r="BQ58" s="96"/>
      <c r="BR58" s="96"/>
      <c r="BS58" s="96"/>
      <c r="BT58" s="96"/>
      <c r="BU58" s="96"/>
      <c r="BV58" s="96"/>
      <c r="BW58" s="97"/>
      <c r="BX58" s="28"/>
      <c r="BY58" s="95"/>
      <c r="BZ58" s="96"/>
      <c r="CA58" s="96"/>
      <c r="CB58" s="96"/>
      <c r="CC58" s="96"/>
      <c r="CD58" s="96"/>
      <c r="CE58" s="96"/>
      <c r="CF58" s="96"/>
      <c r="CG58" s="97"/>
      <c r="CH58" s="95"/>
      <c r="CI58" s="96"/>
      <c r="CJ58" s="96"/>
      <c r="CK58" s="96"/>
      <c r="CL58" s="96"/>
      <c r="CM58" s="96"/>
      <c r="CN58" s="96"/>
      <c r="CO58" s="96"/>
      <c r="CP58" s="97"/>
      <c r="CQ58" s="148"/>
      <c r="CR58" s="149"/>
      <c r="CS58" s="149"/>
      <c r="CT58" s="149"/>
      <c r="CU58" s="149"/>
      <c r="CV58" s="149"/>
      <c r="CW58" s="149"/>
      <c r="CX58" s="149"/>
      <c r="CY58" s="150"/>
    </row>
    <row r="59" spans="1:119" x14ac:dyDescent="0.2">
      <c r="A59" s="64" t="s">
        <v>58</v>
      </c>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87"/>
      <c r="AV59" s="115"/>
      <c r="AW59" s="115"/>
      <c r="AX59" s="115"/>
      <c r="AY59" s="115"/>
      <c r="AZ59" s="115"/>
      <c r="BA59" s="115"/>
      <c r="BB59" s="115"/>
      <c r="BC59" s="115"/>
      <c r="BD59" s="115"/>
      <c r="BE59" s="115"/>
      <c r="BF59" s="144"/>
      <c r="BG59" s="144"/>
      <c r="BH59" s="144"/>
      <c r="BI59" s="144"/>
      <c r="BJ59" s="144"/>
      <c r="BK59" s="137"/>
      <c r="BL59" s="138"/>
      <c r="BM59" s="138"/>
      <c r="BN59" s="138"/>
      <c r="BO59" s="139"/>
      <c r="BP59" s="98"/>
      <c r="BQ59" s="99"/>
      <c r="BR59" s="99"/>
      <c r="BS59" s="99"/>
      <c r="BT59" s="99"/>
      <c r="BU59" s="99"/>
      <c r="BV59" s="99"/>
      <c r="BW59" s="100"/>
      <c r="BX59" s="28"/>
      <c r="BY59" s="98"/>
      <c r="BZ59" s="99"/>
      <c r="CA59" s="99"/>
      <c r="CB59" s="99"/>
      <c r="CC59" s="99"/>
      <c r="CD59" s="99"/>
      <c r="CE59" s="99"/>
      <c r="CF59" s="99"/>
      <c r="CG59" s="100"/>
      <c r="CH59" s="98"/>
      <c r="CI59" s="99"/>
      <c r="CJ59" s="99"/>
      <c r="CK59" s="99"/>
      <c r="CL59" s="99"/>
      <c r="CM59" s="99"/>
      <c r="CN59" s="99"/>
      <c r="CO59" s="99"/>
      <c r="CP59" s="100"/>
      <c r="CQ59" s="148"/>
      <c r="CR59" s="149"/>
      <c r="CS59" s="149"/>
      <c r="CT59" s="149"/>
      <c r="CU59" s="149"/>
      <c r="CV59" s="149"/>
      <c r="CW59" s="149"/>
      <c r="CX59" s="149"/>
      <c r="CY59" s="150"/>
      <c r="DN59" s="30"/>
      <c r="DO59" s="30"/>
    </row>
    <row r="60" spans="1:119" ht="12.75" customHeight="1" x14ac:dyDescent="0.2">
      <c r="A60" s="106" t="s">
        <v>56</v>
      </c>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7"/>
      <c r="AV60" s="115"/>
      <c r="AW60" s="115"/>
      <c r="AX60" s="115"/>
      <c r="AY60" s="115"/>
      <c r="AZ60" s="115" t="s">
        <v>54</v>
      </c>
      <c r="BA60" s="115"/>
      <c r="BB60" s="115"/>
      <c r="BC60" s="115"/>
      <c r="BD60" s="115"/>
      <c r="BE60" s="115"/>
      <c r="BF60" s="144" t="s">
        <v>343</v>
      </c>
      <c r="BG60" s="144"/>
      <c r="BH60" s="144"/>
      <c r="BI60" s="144"/>
      <c r="BJ60" s="144"/>
      <c r="BK60" s="131" t="s">
        <v>348</v>
      </c>
      <c r="BL60" s="132"/>
      <c r="BM60" s="132"/>
      <c r="BN60" s="132"/>
      <c r="BO60" s="133"/>
      <c r="BP60" s="92">
        <f>BP114+BP121+BP133+BP173+BP176+BP198+BP209+BP213+BP221+BP228</f>
        <v>80717000</v>
      </c>
      <c r="BQ60" s="93"/>
      <c r="BR60" s="93"/>
      <c r="BS60" s="93"/>
      <c r="BT60" s="93"/>
      <c r="BU60" s="93"/>
      <c r="BV60" s="93"/>
      <c r="BW60" s="94"/>
      <c r="BX60" s="28"/>
      <c r="BY60" s="92">
        <f>BY114+BY121+BY133+BX173+BY176+BY198+BY209+BY213+BY221+BY228</f>
        <v>80717000</v>
      </c>
      <c r="BZ60" s="93"/>
      <c r="CA60" s="93"/>
      <c r="CB60" s="93"/>
      <c r="CC60" s="93"/>
      <c r="CD60" s="93"/>
      <c r="CE60" s="93"/>
      <c r="CF60" s="93"/>
      <c r="CG60" s="94"/>
      <c r="CH60" s="92">
        <f>CH114+CH121+CH133+CH173+CH176+CH198+CH209+CH213+CH221+CH228</f>
        <v>80717000</v>
      </c>
      <c r="CI60" s="93"/>
      <c r="CJ60" s="93"/>
      <c r="CK60" s="93"/>
      <c r="CL60" s="93"/>
      <c r="CM60" s="93"/>
      <c r="CN60" s="93"/>
      <c r="CO60" s="93"/>
      <c r="CP60" s="94"/>
      <c r="CQ60" s="145"/>
      <c r="CR60" s="146"/>
      <c r="CS60" s="146"/>
      <c r="CT60" s="146"/>
      <c r="CU60" s="146"/>
      <c r="CV60" s="146"/>
      <c r="CW60" s="146"/>
      <c r="CX60" s="146"/>
      <c r="CY60" s="147"/>
    </row>
    <row r="61" spans="1:119" ht="12.75" customHeight="1" x14ac:dyDescent="0.2">
      <c r="A61" s="106" t="s">
        <v>57</v>
      </c>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7"/>
      <c r="AV61" s="115"/>
      <c r="AW61" s="115"/>
      <c r="AX61" s="115"/>
      <c r="AY61" s="115"/>
      <c r="AZ61" s="115"/>
      <c r="BA61" s="115"/>
      <c r="BB61" s="115"/>
      <c r="BC61" s="115"/>
      <c r="BD61" s="115"/>
      <c r="BE61" s="115"/>
      <c r="BF61" s="144"/>
      <c r="BG61" s="144"/>
      <c r="BH61" s="144"/>
      <c r="BI61" s="144"/>
      <c r="BJ61" s="144"/>
      <c r="BK61" s="134"/>
      <c r="BL61" s="135"/>
      <c r="BM61" s="135"/>
      <c r="BN61" s="135"/>
      <c r="BO61" s="136"/>
      <c r="BP61" s="95"/>
      <c r="BQ61" s="96"/>
      <c r="BR61" s="96"/>
      <c r="BS61" s="96"/>
      <c r="BT61" s="96"/>
      <c r="BU61" s="96"/>
      <c r="BV61" s="96"/>
      <c r="BW61" s="97"/>
      <c r="BX61" s="28"/>
      <c r="BY61" s="95"/>
      <c r="BZ61" s="96"/>
      <c r="CA61" s="96"/>
      <c r="CB61" s="96"/>
      <c r="CC61" s="96"/>
      <c r="CD61" s="96"/>
      <c r="CE61" s="96"/>
      <c r="CF61" s="96"/>
      <c r="CG61" s="97"/>
      <c r="CH61" s="95"/>
      <c r="CI61" s="96"/>
      <c r="CJ61" s="96"/>
      <c r="CK61" s="96"/>
      <c r="CL61" s="96"/>
      <c r="CM61" s="96"/>
      <c r="CN61" s="96"/>
      <c r="CO61" s="96"/>
      <c r="CP61" s="97"/>
      <c r="CQ61" s="148"/>
      <c r="CR61" s="149"/>
      <c r="CS61" s="149"/>
      <c r="CT61" s="149"/>
      <c r="CU61" s="149"/>
      <c r="CV61" s="149"/>
      <c r="CW61" s="149"/>
      <c r="CX61" s="149"/>
      <c r="CY61" s="150"/>
    </row>
    <row r="62" spans="1:119" ht="12.75" customHeight="1" x14ac:dyDescent="0.2">
      <c r="A62" s="64" t="s">
        <v>58</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87"/>
      <c r="AV62" s="115"/>
      <c r="AW62" s="115"/>
      <c r="AX62" s="115"/>
      <c r="AY62" s="115"/>
      <c r="AZ62" s="115"/>
      <c r="BA62" s="115"/>
      <c r="BB62" s="115"/>
      <c r="BC62" s="115"/>
      <c r="BD62" s="115"/>
      <c r="BE62" s="115"/>
      <c r="BF62" s="144"/>
      <c r="BG62" s="144"/>
      <c r="BH62" s="144"/>
      <c r="BI62" s="144"/>
      <c r="BJ62" s="144"/>
      <c r="BK62" s="137"/>
      <c r="BL62" s="138"/>
      <c r="BM62" s="138"/>
      <c r="BN62" s="138"/>
      <c r="BO62" s="139"/>
      <c r="BP62" s="98"/>
      <c r="BQ62" s="99"/>
      <c r="BR62" s="99"/>
      <c r="BS62" s="99"/>
      <c r="BT62" s="99"/>
      <c r="BU62" s="99"/>
      <c r="BV62" s="99"/>
      <c r="BW62" s="100"/>
      <c r="BX62" s="28"/>
      <c r="BY62" s="98"/>
      <c r="BZ62" s="99"/>
      <c r="CA62" s="99"/>
      <c r="CB62" s="99"/>
      <c r="CC62" s="99"/>
      <c r="CD62" s="99"/>
      <c r="CE62" s="99"/>
      <c r="CF62" s="99"/>
      <c r="CG62" s="100"/>
      <c r="CH62" s="98"/>
      <c r="CI62" s="99"/>
      <c r="CJ62" s="99"/>
      <c r="CK62" s="99"/>
      <c r="CL62" s="99"/>
      <c r="CM62" s="99"/>
      <c r="CN62" s="99"/>
      <c r="CO62" s="99"/>
      <c r="CP62" s="100"/>
      <c r="CQ62" s="148"/>
      <c r="CR62" s="149"/>
      <c r="CS62" s="149"/>
      <c r="CT62" s="149"/>
      <c r="CU62" s="149"/>
      <c r="CV62" s="149"/>
      <c r="CW62" s="149"/>
      <c r="CX62" s="149"/>
      <c r="CY62" s="150"/>
    </row>
    <row r="63" spans="1:119" x14ac:dyDescent="0.2">
      <c r="A63" s="106" t="s">
        <v>56</v>
      </c>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7"/>
      <c r="AV63" s="115"/>
      <c r="AW63" s="115"/>
      <c r="AX63" s="115"/>
      <c r="AY63" s="115"/>
      <c r="AZ63" s="115" t="s">
        <v>54</v>
      </c>
      <c r="BA63" s="115"/>
      <c r="BB63" s="115"/>
      <c r="BC63" s="115"/>
      <c r="BD63" s="115"/>
      <c r="BE63" s="115"/>
      <c r="BF63" s="144" t="s">
        <v>343</v>
      </c>
      <c r="BG63" s="144"/>
      <c r="BH63" s="144"/>
      <c r="BI63" s="144"/>
      <c r="BJ63" s="144"/>
      <c r="BK63" s="131" t="s">
        <v>349</v>
      </c>
      <c r="BL63" s="132"/>
      <c r="BM63" s="132"/>
      <c r="BN63" s="132"/>
      <c r="BO63" s="133"/>
      <c r="BP63" s="92"/>
      <c r="BQ63" s="93"/>
      <c r="BR63" s="93"/>
      <c r="BS63" s="93"/>
      <c r="BT63" s="93"/>
      <c r="BU63" s="93"/>
      <c r="BV63" s="93"/>
      <c r="BW63" s="94"/>
      <c r="BX63" s="27"/>
      <c r="BY63" s="92"/>
      <c r="BZ63" s="93"/>
      <c r="CA63" s="93"/>
      <c r="CB63" s="93"/>
      <c r="CC63" s="93"/>
      <c r="CD63" s="93"/>
      <c r="CE63" s="93"/>
      <c r="CF63" s="93"/>
      <c r="CG63" s="94"/>
      <c r="CH63" s="92"/>
      <c r="CI63" s="93"/>
      <c r="CJ63" s="93"/>
      <c r="CK63" s="93"/>
      <c r="CL63" s="93"/>
      <c r="CM63" s="93"/>
      <c r="CN63" s="93"/>
      <c r="CO63" s="93"/>
      <c r="CP63" s="94"/>
      <c r="CQ63" s="145"/>
      <c r="CR63" s="146"/>
      <c r="CS63" s="146"/>
      <c r="CT63" s="146"/>
      <c r="CU63" s="146"/>
      <c r="CV63" s="146"/>
      <c r="CW63" s="146"/>
      <c r="CX63" s="146"/>
      <c r="CY63" s="147"/>
    </row>
    <row r="64" spans="1:119" x14ac:dyDescent="0.2">
      <c r="A64" s="106" t="s">
        <v>57</v>
      </c>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7"/>
      <c r="AV64" s="115"/>
      <c r="AW64" s="115"/>
      <c r="AX64" s="115"/>
      <c r="AY64" s="115"/>
      <c r="AZ64" s="115"/>
      <c r="BA64" s="115"/>
      <c r="BB64" s="115"/>
      <c r="BC64" s="115"/>
      <c r="BD64" s="115"/>
      <c r="BE64" s="115"/>
      <c r="BF64" s="144"/>
      <c r="BG64" s="144"/>
      <c r="BH64" s="144"/>
      <c r="BI64" s="144"/>
      <c r="BJ64" s="144"/>
      <c r="BK64" s="134"/>
      <c r="BL64" s="135"/>
      <c r="BM64" s="135"/>
      <c r="BN64" s="135"/>
      <c r="BO64" s="136"/>
      <c r="BP64" s="95"/>
      <c r="BQ64" s="96"/>
      <c r="BR64" s="96"/>
      <c r="BS64" s="96"/>
      <c r="BT64" s="96"/>
      <c r="BU64" s="96"/>
      <c r="BV64" s="96"/>
      <c r="BW64" s="97"/>
      <c r="BX64" s="27"/>
      <c r="BY64" s="95"/>
      <c r="BZ64" s="96"/>
      <c r="CA64" s="96"/>
      <c r="CB64" s="96"/>
      <c r="CC64" s="96"/>
      <c r="CD64" s="96"/>
      <c r="CE64" s="96"/>
      <c r="CF64" s="96"/>
      <c r="CG64" s="97"/>
      <c r="CH64" s="95"/>
      <c r="CI64" s="96"/>
      <c r="CJ64" s="96"/>
      <c r="CK64" s="96"/>
      <c r="CL64" s="96"/>
      <c r="CM64" s="96"/>
      <c r="CN64" s="96"/>
      <c r="CO64" s="96"/>
      <c r="CP64" s="97"/>
      <c r="CQ64" s="148"/>
      <c r="CR64" s="149"/>
      <c r="CS64" s="149"/>
      <c r="CT64" s="149"/>
      <c r="CU64" s="149"/>
      <c r="CV64" s="149"/>
      <c r="CW64" s="149"/>
      <c r="CX64" s="149"/>
      <c r="CY64" s="150"/>
    </row>
    <row r="65" spans="1:112" x14ac:dyDescent="0.2">
      <c r="A65" s="64" t="s">
        <v>58</v>
      </c>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87"/>
      <c r="AV65" s="115"/>
      <c r="AW65" s="115"/>
      <c r="AX65" s="115"/>
      <c r="AY65" s="115"/>
      <c r="AZ65" s="115"/>
      <c r="BA65" s="115"/>
      <c r="BB65" s="115"/>
      <c r="BC65" s="115"/>
      <c r="BD65" s="115"/>
      <c r="BE65" s="115"/>
      <c r="BF65" s="144"/>
      <c r="BG65" s="144"/>
      <c r="BH65" s="144"/>
      <c r="BI65" s="144"/>
      <c r="BJ65" s="144"/>
      <c r="BK65" s="137"/>
      <c r="BL65" s="138"/>
      <c r="BM65" s="138"/>
      <c r="BN65" s="138"/>
      <c r="BO65" s="139"/>
      <c r="BP65" s="98"/>
      <c r="BQ65" s="99"/>
      <c r="BR65" s="99"/>
      <c r="BS65" s="99"/>
      <c r="BT65" s="99"/>
      <c r="BU65" s="99"/>
      <c r="BV65" s="99"/>
      <c r="BW65" s="100"/>
      <c r="BX65" s="27"/>
      <c r="BY65" s="98"/>
      <c r="BZ65" s="99"/>
      <c r="CA65" s="99"/>
      <c r="CB65" s="99"/>
      <c r="CC65" s="99"/>
      <c r="CD65" s="99"/>
      <c r="CE65" s="99"/>
      <c r="CF65" s="99"/>
      <c r="CG65" s="100"/>
      <c r="CH65" s="98"/>
      <c r="CI65" s="99"/>
      <c r="CJ65" s="99"/>
      <c r="CK65" s="99"/>
      <c r="CL65" s="99"/>
      <c r="CM65" s="99"/>
      <c r="CN65" s="99"/>
      <c r="CO65" s="99"/>
      <c r="CP65" s="100"/>
      <c r="CQ65" s="148"/>
      <c r="CR65" s="149"/>
      <c r="CS65" s="149"/>
      <c r="CT65" s="149"/>
      <c r="CU65" s="149"/>
      <c r="CV65" s="149"/>
      <c r="CW65" s="149"/>
      <c r="CX65" s="149"/>
      <c r="CY65" s="150"/>
    </row>
    <row r="66" spans="1:112" ht="12.75" customHeight="1" x14ac:dyDescent="0.2">
      <c r="A66" s="153" t="s">
        <v>350</v>
      </c>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5"/>
      <c r="AV66" s="152" t="s">
        <v>59</v>
      </c>
      <c r="AW66" s="152"/>
      <c r="AX66" s="152"/>
      <c r="AY66" s="152"/>
      <c r="AZ66" s="152" t="s">
        <v>54</v>
      </c>
      <c r="BA66" s="152"/>
      <c r="BB66" s="152"/>
      <c r="BC66" s="152"/>
      <c r="BD66" s="152"/>
      <c r="BE66" s="152"/>
      <c r="BF66" s="151"/>
      <c r="BG66" s="151"/>
      <c r="BH66" s="151"/>
      <c r="BI66" s="151"/>
      <c r="BJ66" s="151"/>
      <c r="BK66" s="117"/>
      <c r="BL66" s="117"/>
      <c r="BM66" s="117"/>
      <c r="BN66" s="117"/>
      <c r="BO66" s="117"/>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42"/>
      <c r="CQ66" s="91"/>
      <c r="CR66" s="91"/>
      <c r="CS66" s="91"/>
      <c r="CT66" s="91"/>
      <c r="CU66" s="91"/>
      <c r="CV66" s="91"/>
      <c r="CW66" s="91"/>
      <c r="CX66" s="91"/>
      <c r="CY66" s="91"/>
      <c r="CZ66" s="149"/>
      <c r="DA66" s="149"/>
      <c r="DB66" s="149"/>
      <c r="DC66" s="149"/>
      <c r="DD66" s="149"/>
      <c r="DE66" s="149"/>
      <c r="DF66" s="149"/>
      <c r="DG66" s="149"/>
      <c r="DH66" s="149"/>
    </row>
    <row r="67" spans="1:112" x14ac:dyDescent="0.2">
      <c r="A67" s="156"/>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8"/>
      <c r="AV67" s="39"/>
      <c r="AW67" s="39"/>
      <c r="AX67" s="39"/>
      <c r="AY67" s="39"/>
      <c r="AZ67" s="39"/>
      <c r="BA67" s="39"/>
      <c r="BB67" s="39"/>
      <c r="BC67" s="39"/>
      <c r="BD67" s="39"/>
      <c r="BE67" s="39"/>
      <c r="BF67" s="40"/>
      <c r="BG67" s="40"/>
      <c r="BH67" s="40"/>
      <c r="BI67" s="40"/>
      <c r="BJ67" s="40"/>
      <c r="BK67" s="117"/>
      <c r="BL67" s="117"/>
      <c r="BM67" s="117"/>
      <c r="BN67" s="117"/>
      <c r="BO67" s="117"/>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42"/>
      <c r="CQ67" s="91"/>
      <c r="CR67" s="91"/>
      <c r="CS67" s="91"/>
      <c r="CT67" s="91"/>
      <c r="CU67" s="91"/>
      <c r="CV67" s="91"/>
      <c r="CW67" s="91"/>
      <c r="CX67" s="91"/>
      <c r="CY67" s="91"/>
      <c r="CZ67" s="149"/>
      <c r="DA67" s="149"/>
      <c r="DB67" s="149"/>
      <c r="DC67" s="149"/>
      <c r="DD67" s="149"/>
      <c r="DE67" s="149"/>
      <c r="DF67" s="149"/>
      <c r="DG67" s="149"/>
      <c r="DH67" s="149"/>
    </row>
    <row r="68" spans="1:112" ht="3" customHeight="1" x14ac:dyDescent="0.2">
      <c r="A68" s="159"/>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1"/>
      <c r="AV68" s="39"/>
      <c r="AW68" s="39"/>
      <c r="AX68" s="39"/>
      <c r="AY68" s="39"/>
      <c r="AZ68" s="39"/>
      <c r="BA68" s="39"/>
      <c r="BB68" s="39"/>
      <c r="BC68" s="39"/>
      <c r="BD68" s="39"/>
      <c r="BE68" s="39"/>
      <c r="BF68" s="40"/>
      <c r="BG68" s="40"/>
      <c r="BH68" s="40"/>
      <c r="BI68" s="40"/>
      <c r="BJ68" s="40"/>
      <c r="BK68" s="117"/>
      <c r="BL68" s="117"/>
      <c r="BM68" s="117"/>
      <c r="BN68" s="117"/>
      <c r="BO68" s="117"/>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103"/>
      <c r="CL68" s="103"/>
      <c r="CM68" s="103"/>
      <c r="CN68" s="103"/>
      <c r="CO68" s="103"/>
      <c r="CP68" s="42"/>
      <c r="CQ68" s="91"/>
      <c r="CR68" s="91"/>
      <c r="CS68" s="91"/>
      <c r="CT68" s="91"/>
      <c r="CU68" s="91"/>
      <c r="CV68" s="91"/>
      <c r="CW68" s="91"/>
      <c r="CX68" s="91"/>
      <c r="CY68" s="91"/>
      <c r="CZ68" s="149"/>
      <c r="DA68" s="149"/>
      <c r="DB68" s="149"/>
      <c r="DC68" s="149"/>
      <c r="DD68" s="149"/>
      <c r="DE68" s="149"/>
      <c r="DF68" s="149"/>
      <c r="DG68" s="149"/>
      <c r="DH68" s="149"/>
    </row>
    <row r="69" spans="1:112" x14ac:dyDescent="0.2">
      <c r="A69" s="162" t="s">
        <v>60</v>
      </c>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89" t="s">
        <v>61</v>
      </c>
      <c r="AW69" s="89"/>
      <c r="AX69" s="89"/>
      <c r="AY69" s="89"/>
      <c r="AZ69" s="89" t="s">
        <v>54</v>
      </c>
      <c r="BA69" s="89"/>
      <c r="BB69" s="89"/>
      <c r="BC69" s="89"/>
      <c r="BD69" s="89"/>
      <c r="BE69" s="89"/>
      <c r="BF69" s="163" t="s">
        <v>342</v>
      </c>
      <c r="BG69" s="163"/>
      <c r="BH69" s="163"/>
      <c r="BI69" s="163"/>
      <c r="BJ69" s="163"/>
      <c r="BK69" s="143" t="s">
        <v>376</v>
      </c>
      <c r="BL69" s="143"/>
      <c r="BM69" s="143"/>
      <c r="BN69" s="143"/>
      <c r="BO69" s="143"/>
      <c r="BP69" s="102">
        <f>BP70+BP72+BP73+BP74</f>
        <v>2511525</v>
      </c>
      <c r="BQ69" s="102"/>
      <c r="BR69" s="102"/>
      <c r="BS69" s="102"/>
      <c r="BT69" s="102"/>
      <c r="BU69" s="102"/>
      <c r="BV69" s="102"/>
      <c r="BW69" s="102"/>
      <c r="BX69" s="102"/>
      <c r="BY69" s="102">
        <f>BY70+BY73+BY74</f>
        <v>2421525</v>
      </c>
      <c r="BZ69" s="102"/>
      <c r="CA69" s="102"/>
      <c r="CB69" s="102"/>
      <c r="CC69" s="102"/>
      <c r="CD69" s="102"/>
      <c r="CE69" s="102"/>
      <c r="CF69" s="102"/>
      <c r="CG69" s="102"/>
      <c r="CH69" s="102">
        <f>CH70+CH73+CH74</f>
        <v>2421525</v>
      </c>
      <c r="CI69" s="102"/>
      <c r="CJ69" s="102"/>
      <c r="CK69" s="102"/>
      <c r="CL69" s="102"/>
      <c r="CM69" s="102"/>
      <c r="CN69" s="102"/>
      <c r="CO69" s="102"/>
      <c r="CP69" s="102"/>
      <c r="CQ69" s="262"/>
      <c r="CR69" s="110"/>
      <c r="CS69" s="110"/>
      <c r="CT69" s="110"/>
      <c r="CU69" s="110"/>
      <c r="CV69" s="110"/>
      <c r="CW69" s="110"/>
      <c r="CX69" s="110"/>
      <c r="CY69" s="263"/>
    </row>
    <row r="70" spans="1:112" x14ac:dyDescent="0.2">
      <c r="A70" s="162" t="s">
        <v>60</v>
      </c>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63"/>
      <c r="AW70" s="63"/>
      <c r="AX70" s="63"/>
      <c r="AY70" s="63"/>
      <c r="AZ70" s="117">
        <v>130</v>
      </c>
      <c r="BA70" s="117"/>
      <c r="BB70" s="117"/>
      <c r="BC70" s="117"/>
      <c r="BD70" s="117"/>
      <c r="BE70" s="117"/>
      <c r="BF70" s="40">
        <v>50300</v>
      </c>
      <c r="BG70" s="40"/>
      <c r="BH70" s="40"/>
      <c r="BI70" s="40"/>
      <c r="BJ70" s="40"/>
      <c r="BK70" s="41" t="s">
        <v>366</v>
      </c>
      <c r="BL70" s="41"/>
      <c r="BM70" s="41"/>
      <c r="BN70" s="41"/>
      <c r="BO70" s="41"/>
      <c r="BP70" s="103">
        <f>BP223</f>
        <v>1103000</v>
      </c>
      <c r="BQ70" s="103"/>
      <c r="BR70" s="103"/>
      <c r="BS70" s="103"/>
      <c r="BT70" s="103"/>
      <c r="BU70" s="103"/>
      <c r="BV70" s="103"/>
      <c r="BW70" s="103"/>
      <c r="BX70" s="103"/>
      <c r="BY70" s="103">
        <f t="shared" ref="BY70" si="0">BY223</f>
        <v>1103000</v>
      </c>
      <c r="BZ70" s="103"/>
      <c r="CA70" s="103"/>
      <c r="CB70" s="103"/>
      <c r="CC70" s="103"/>
      <c r="CD70" s="103"/>
      <c r="CE70" s="103"/>
      <c r="CF70" s="103"/>
      <c r="CG70" s="103"/>
      <c r="CH70" s="103">
        <f t="shared" ref="CH70" si="1">CH223</f>
        <v>1103000</v>
      </c>
      <c r="CI70" s="103"/>
      <c r="CJ70" s="103"/>
      <c r="CK70" s="103"/>
      <c r="CL70" s="103"/>
      <c r="CM70" s="103"/>
      <c r="CN70" s="103"/>
      <c r="CO70" s="103"/>
      <c r="CP70" s="103"/>
      <c r="CQ70" s="148"/>
      <c r="CR70" s="149"/>
      <c r="CS70" s="149"/>
      <c r="CT70" s="149"/>
      <c r="CU70" s="149"/>
      <c r="CV70" s="149"/>
      <c r="CW70" s="149"/>
      <c r="CX70" s="149"/>
      <c r="CY70" s="150"/>
    </row>
    <row r="71" spans="1:112" x14ac:dyDescent="0.2">
      <c r="A71" s="162" t="s">
        <v>60</v>
      </c>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63"/>
      <c r="AW71" s="63"/>
      <c r="AX71" s="63"/>
      <c r="AY71" s="63"/>
      <c r="AZ71" s="117">
        <v>130</v>
      </c>
      <c r="BA71" s="117"/>
      <c r="BB71" s="117"/>
      <c r="BC71" s="117"/>
      <c r="BD71" s="117"/>
      <c r="BE71" s="117"/>
      <c r="BF71" s="40">
        <v>50300</v>
      </c>
      <c r="BG71" s="40"/>
      <c r="BH71" s="40"/>
      <c r="BI71" s="40"/>
      <c r="BJ71" s="40"/>
      <c r="BK71" s="41" t="s">
        <v>352</v>
      </c>
      <c r="BL71" s="41"/>
      <c r="BM71" s="41"/>
      <c r="BN71" s="41"/>
      <c r="BO71" s="41"/>
      <c r="BP71" s="42"/>
      <c r="BQ71" s="43"/>
      <c r="BR71" s="43"/>
      <c r="BS71" s="43"/>
      <c r="BT71" s="43"/>
      <c r="BU71" s="43"/>
      <c r="BV71" s="43"/>
      <c r="BW71" s="44"/>
      <c r="BX71" s="42"/>
      <c r="BY71" s="43"/>
      <c r="BZ71" s="43"/>
      <c r="CA71" s="43"/>
      <c r="CB71" s="43"/>
      <c r="CC71" s="43"/>
      <c r="CD71" s="43"/>
      <c r="CE71" s="43"/>
      <c r="CF71" s="43"/>
      <c r="CG71" s="44"/>
      <c r="CH71" s="42"/>
      <c r="CI71" s="43"/>
      <c r="CJ71" s="43"/>
      <c r="CK71" s="43"/>
      <c r="CL71" s="43"/>
      <c r="CM71" s="43"/>
      <c r="CN71" s="43"/>
      <c r="CO71" s="43"/>
      <c r="CP71" s="43"/>
      <c r="CQ71" s="91"/>
      <c r="CR71" s="91"/>
      <c r="CS71" s="91"/>
      <c r="CT71" s="91"/>
      <c r="CU71" s="91"/>
      <c r="CV71" s="91"/>
      <c r="CW71" s="91"/>
      <c r="CX71" s="91"/>
      <c r="CY71" s="91"/>
    </row>
    <row r="72" spans="1:112" x14ac:dyDescent="0.2">
      <c r="A72" s="162" t="s">
        <v>60</v>
      </c>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63"/>
      <c r="AW72" s="63"/>
      <c r="AX72" s="63"/>
      <c r="AY72" s="63"/>
      <c r="AZ72" s="117">
        <v>130</v>
      </c>
      <c r="BA72" s="117"/>
      <c r="BB72" s="117"/>
      <c r="BC72" s="117"/>
      <c r="BD72" s="117"/>
      <c r="BE72" s="117"/>
      <c r="BF72" s="40">
        <v>50300</v>
      </c>
      <c r="BG72" s="40"/>
      <c r="BH72" s="40"/>
      <c r="BI72" s="40"/>
      <c r="BJ72" s="40"/>
      <c r="BK72" s="41" t="s">
        <v>353</v>
      </c>
      <c r="BL72" s="41"/>
      <c r="BM72" s="41"/>
      <c r="BN72" s="41"/>
      <c r="BO72" s="41"/>
      <c r="BP72" s="42">
        <f>BP116+BP135+BP229</f>
        <v>90000</v>
      </c>
      <c r="BQ72" s="43"/>
      <c r="BR72" s="43"/>
      <c r="BS72" s="43"/>
      <c r="BT72" s="43"/>
      <c r="BU72" s="43"/>
      <c r="BV72" s="43"/>
      <c r="BW72" s="44"/>
      <c r="BX72" s="42"/>
      <c r="BY72" s="43"/>
      <c r="BZ72" s="43"/>
      <c r="CA72" s="43"/>
      <c r="CB72" s="43"/>
      <c r="CC72" s="43"/>
      <c r="CD72" s="43"/>
      <c r="CE72" s="43"/>
      <c r="CF72" s="43"/>
      <c r="CG72" s="44"/>
      <c r="CH72" s="42"/>
      <c r="CI72" s="43"/>
      <c r="CJ72" s="43"/>
      <c r="CK72" s="43"/>
      <c r="CL72" s="43"/>
      <c r="CM72" s="43"/>
      <c r="CN72" s="43"/>
      <c r="CO72" s="43"/>
      <c r="CP72" s="44"/>
      <c r="CQ72" s="264"/>
      <c r="CR72" s="265"/>
      <c r="CS72" s="265"/>
      <c r="CT72" s="265"/>
      <c r="CU72" s="265"/>
      <c r="CV72" s="265"/>
      <c r="CW72" s="265"/>
      <c r="CX72" s="265"/>
      <c r="CY72" s="266"/>
    </row>
    <row r="73" spans="1:112" x14ac:dyDescent="0.2">
      <c r="A73" s="162" t="s">
        <v>60</v>
      </c>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63"/>
      <c r="AW73" s="63"/>
      <c r="AX73" s="63"/>
      <c r="AY73" s="63"/>
      <c r="AZ73" s="117">
        <v>130</v>
      </c>
      <c r="BA73" s="117"/>
      <c r="BB73" s="117"/>
      <c r="BC73" s="117"/>
      <c r="BD73" s="117"/>
      <c r="BE73" s="117"/>
      <c r="BF73" s="40">
        <v>50300</v>
      </c>
      <c r="BG73" s="40"/>
      <c r="BH73" s="40"/>
      <c r="BI73" s="40"/>
      <c r="BJ73" s="40"/>
      <c r="BK73" s="41" t="s">
        <v>377</v>
      </c>
      <c r="BL73" s="41"/>
      <c r="BM73" s="41"/>
      <c r="BN73" s="41"/>
      <c r="BO73" s="41"/>
      <c r="BP73" s="103">
        <f>BP216</f>
        <v>231525</v>
      </c>
      <c r="BQ73" s="103"/>
      <c r="BR73" s="103"/>
      <c r="BS73" s="103"/>
      <c r="BT73" s="103"/>
      <c r="BU73" s="103"/>
      <c r="BV73" s="103"/>
      <c r="BW73" s="103"/>
      <c r="BX73" s="103"/>
      <c r="BY73" s="103">
        <f>BY216</f>
        <v>231525</v>
      </c>
      <c r="BZ73" s="103"/>
      <c r="CA73" s="103"/>
      <c r="CB73" s="103"/>
      <c r="CC73" s="103"/>
      <c r="CD73" s="103"/>
      <c r="CE73" s="103"/>
      <c r="CF73" s="103"/>
      <c r="CG73" s="103"/>
      <c r="CH73" s="103">
        <f>CH216</f>
        <v>231525</v>
      </c>
      <c r="CI73" s="103"/>
      <c r="CJ73" s="103"/>
      <c r="CK73" s="103"/>
      <c r="CL73" s="103"/>
      <c r="CM73" s="103"/>
      <c r="CN73" s="103"/>
      <c r="CO73" s="103"/>
      <c r="CP73" s="103"/>
      <c r="CQ73" s="148"/>
      <c r="CR73" s="149"/>
      <c r="CS73" s="149"/>
      <c r="CT73" s="149"/>
      <c r="CU73" s="149"/>
      <c r="CV73" s="149"/>
      <c r="CW73" s="149"/>
      <c r="CX73" s="149"/>
      <c r="CY73" s="150"/>
    </row>
    <row r="74" spans="1:112" x14ac:dyDescent="0.2">
      <c r="A74" s="162" t="s">
        <v>60</v>
      </c>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63"/>
      <c r="AW74" s="63"/>
      <c r="AX74" s="63"/>
      <c r="AY74" s="63"/>
      <c r="AZ74" s="117">
        <v>130</v>
      </c>
      <c r="BA74" s="117"/>
      <c r="BB74" s="117"/>
      <c r="BC74" s="117"/>
      <c r="BD74" s="117"/>
      <c r="BE74" s="117"/>
      <c r="BF74" s="40">
        <v>50300</v>
      </c>
      <c r="BG74" s="40"/>
      <c r="BH74" s="40"/>
      <c r="BI74" s="40"/>
      <c r="BJ74" s="40"/>
      <c r="BK74" s="41" t="s">
        <v>351</v>
      </c>
      <c r="BL74" s="41"/>
      <c r="BM74" s="41"/>
      <c r="BN74" s="41"/>
      <c r="BO74" s="41"/>
      <c r="BP74" s="103">
        <f>BP230</f>
        <v>1087000</v>
      </c>
      <c r="BQ74" s="103"/>
      <c r="BR74" s="103"/>
      <c r="BS74" s="103"/>
      <c r="BT74" s="103"/>
      <c r="BU74" s="103"/>
      <c r="BV74" s="103"/>
      <c r="BW74" s="103"/>
      <c r="BX74" s="103"/>
      <c r="BY74" s="103">
        <f t="shared" ref="BY74" si="2">BY230</f>
        <v>1087000</v>
      </c>
      <c r="BZ74" s="103"/>
      <c r="CA74" s="103"/>
      <c r="CB74" s="103"/>
      <c r="CC74" s="103"/>
      <c r="CD74" s="103"/>
      <c r="CE74" s="103"/>
      <c r="CF74" s="103"/>
      <c r="CG74" s="103"/>
      <c r="CH74" s="103">
        <f t="shared" ref="CH74" si="3">CH230</f>
        <v>1087000</v>
      </c>
      <c r="CI74" s="103"/>
      <c r="CJ74" s="103"/>
      <c r="CK74" s="103"/>
      <c r="CL74" s="103"/>
      <c r="CM74" s="103"/>
      <c r="CN74" s="103"/>
      <c r="CO74" s="103"/>
      <c r="CP74" s="103"/>
      <c r="CQ74" s="264"/>
      <c r="CR74" s="265"/>
      <c r="CS74" s="265"/>
      <c r="CT74" s="265"/>
      <c r="CU74" s="265"/>
      <c r="CV74" s="265"/>
      <c r="CW74" s="265"/>
      <c r="CX74" s="265"/>
      <c r="CY74" s="266"/>
    </row>
    <row r="75" spans="1:112" x14ac:dyDescent="0.2">
      <c r="A75" s="48" t="s">
        <v>62</v>
      </c>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39" t="s">
        <v>63</v>
      </c>
      <c r="AW75" s="39"/>
      <c r="AX75" s="39"/>
      <c r="AY75" s="39"/>
      <c r="AZ75" s="39" t="s">
        <v>64</v>
      </c>
      <c r="BA75" s="39"/>
      <c r="BB75" s="39"/>
      <c r="BC75" s="39"/>
      <c r="BD75" s="39"/>
      <c r="BE75" s="39"/>
      <c r="BF75" s="40"/>
      <c r="BG75" s="40"/>
      <c r="BH75" s="40"/>
      <c r="BI75" s="40"/>
      <c r="BJ75" s="40"/>
      <c r="BK75" s="117"/>
      <c r="BL75" s="117"/>
      <c r="BM75" s="117"/>
      <c r="BN75" s="117"/>
      <c r="BO75" s="117"/>
      <c r="BP75" s="103"/>
      <c r="BQ75" s="103"/>
      <c r="BR75" s="103"/>
      <c r="BS75" s="103"/>
      <c r="BT75" s="103"/>
      <c r="BU75" s="103"/>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63"/>
      <c r="CR75" s="63"/>
      <c r="CS75" s="63"/>
      <c r="CT75" s="63"/>
      <c r="CU75" s="63"/>
      <c r="CV75" s="63"/>
      <c r="CW75" s="63"/>
      <c r="CX75" s="63"/>
      <c r="CY75" s="63"/>
    </row>
    <row r="76" spans="1:112" x14ac:dyDescent="0.2">
      <c r="A76" s="88" t="s">
        <v>47</v>
      </c>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39" t="s">
        <v>65</v>
      </c>
      <c r="AW76" s="39"/>
      <c r="AX76" s="39"/>
      <c r="AY76" s="39"/>
      <c r="AZ76" s="39" t="s">
        <v>64</v>
      </c>
      <c r="BA76" s="39"/>
      <c r="BB76" s="39"/>
      <c r="BC76" s="39"/>
      <c r="BD76" s="39"/>
      <c r="BE76" s="39"/>
      <c r="BF76" s="40"/>
      <c r="BG76" s="40"/>
      <c r="BH76" s="40"/>
      <c r="BI76" s="40"/>
      <c r="BJ76" s="40"/>
      <c r="BK76" s="117"/>
      <c r="BL76" s="117"/>
      <c r="BM76" s="117"/>
      <c r="BN76" s="117"/>
      <c r="BO76" s="117"/>
      <c r="BP76" s="103"/>
      <c r="BQ76" s="103"/>
      <c r="BR76" s="103"/>
      <c r="BS76" s="103"/>
      <c r="BT76" s="103"/>
      <c r="BU76" s="103"/>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63"/>
      <c r="CR76" s="63"/>
      <c r="CS76" s="63"/>
      <c r="CT76" s="63"/>
      <c r="CU76" s="63"/>
      <c r="CV76" s="63"/>
      <c r="CW76" s="63"/>
      <c r="CX76" s="63"/>
      <c r="CY76" s="63"/>
    </row>
    <row r="77" spans="1:112" x14ac:dyDescent="0.2">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39"/>
      <c r="AW77" s="39"/>
      <c r="AX77" s="39"/>
      <c r="AY77" s="39"/>
      <c r="AZ77" s="39"/>
      <c r="BA77" s="39"/>
      <c r="BB77" s="39"/>
      <c r="BC77" s="39"/>
      <c r="BD77" s="39"/>
      <c r="BE77" s="39"/>
      <c r="BF77" s="40"/>
      <c r="BG77" s="40"/>
      <c r="BH77" s="40"/>
      <c r="BI77" s="40"/>
      <c r="BJ77" s="40"/>
      <c r="BK77" s="117"/>
      <c r="BL77" s="117"/>
      <c r="BM77" s="117"/>
      <c r="BN77" s="117"/>
      <c r="BO77" s="117"/>
      <c r="BP77" s="103"/>
      <c r="BQ77" s="103"/>
      <c r="BR77" s="103"/>
      <c r="BS77" s="103"/>
      <c r="BT77" s="103"/>
      <c r="BU77" s="103"/>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63"/>
      <c r="CR77" s="63"/>
      <c r="CS77" s="63"/>
      <c r="CT77" s="63"/>
      <c r="CU77" s="63"/>
      <c r="CV77" s="63"/>
      <c r="CW77" s="63"/>
      <c r="CX77" s="63"/>
      <c r="CY77" s="63"/>
    </row>
    <row r="78" spans="1:112" x14ac:dyDescent="0.2">
      <c r="A78" s="88" t="s">
        <v>66</v>
      </c>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9" t="s">
        <v>67</v>
      </c>
      <c r="AW78" s="89"/>
      <c r="AX78" s="89"/>
      <c r="AY78" s="89"/>
      <c r="AZ78" s="89" t="s">
        <v>68</v>
      </c>
      <c r="BA78" s="89"/>
      <c r="BB78" s="89"/>
      <c r="BC78" s="89"/>
      <c r="BD78" s="89"/>
      <c r="BE78" s="89"/>
      <c r="BF78" s="252"/>
      <c r="BG78" s="252"/>
      <c r="BH78" s="252"/>
      <c r="BI78" s="252"/>
      <c r="BJ78" s="252"/>
      <c r="BK78" s="172"/>
      <c r="BL78" s="172"/>
      <c r="BM78" s="172"/>
      <c r="BN78" s="172"/>
      <c r="BO78" s="172"/>
      <c r="BP78" s="102">
        <f>SUM(BP79:BX89)</f>
        <v>15422823.25</v>
      </c>
      <c r="BQ78" s="102"/>
      <c r="BR78" s="102"/>
      <c r="BS78" s="102"/>
      <c r="BT78" s="102"/>
      <c r="BU78" s="102"/>
      <c r="BV78" s="102"/>
      <c r="BW78" s="102"/>
      <c r="BX78" s="102"/>
      <c r="BY78" s="102">
        <f>SUM(BY79:CG89)</f>
        <v>2376925</v>
      </c>
      <c r="BZ78" s="102"/>
      <c r="CA78" s="102"/>
      <c r="CB78" s="102"/>
      <c r="CC78" s="102"/>
      <c r="CD78" s="102"/>
      <c r="CE78" s="102"/>
      <c r="CF78" s="102"/>
      <c r="CG78" s="102"/>
      <c r="CH78" s="102">
        <f>SUM(CH79:CP89)</f>
        <v>2376925</v>
      </c>
      <c r="CI78" s="102"/>
      <c r="CJ78" s="102"/>
      <c r="CK78" s="102"/>
      <c r="CL78" s="102"/>
      <c r="CM78" s="102"/>
      <c r="CN78" s="102"/>
      <c r="CO78" s="102"/>
      <c r="CP78" s="102"/>
      <c r="CQ78" s="63"/>
      <c r="CR78" s="63"/>
      <c r="CS78" s="63"/>
      <c r="CT78" s="63"/>
      <c r="CU78" s="63"/>
      <c r="CV78" s="63"/>
      <c r="CW78" s="63"/>
      <c r="CX78" s="63"/>
      <c r="CY78" s="63"/>
    </row>
    <row r="79" spans="1:112" x14ac:dyDescent="0.2">
      <c r="A79" s="37" t="s">
        <v>47</v>
      </c>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8" t="s">
        <v>69</v>
      </c>
      <c r="AW79" s="39"/>
      <c r="AX79" s="39"/>
      <c r="AY79" s="39"/>
      <c r="AZ79" s="39" t="s">
        <v>68</v>
      </c>
      <c r="BA79" s="39"/>
      <c r="BB79" s="39"/>
      <c r="BC79" s="39"/>
      <c r="BD79" s="39"/>
      <c r="BE79" s="39"/>
      <c r="BF79" s="40">
        <v>50501</v>
      </c>
      <c r="BG79" s="40"/>
      <c r="BH79" s="40"/>
      <c r="BI79" s="40"/>
      <c r="BJ79" s="40"/>
      <c r="BK79" s="41" t="s">
        <v>357</v>
      </c>
      <c r="BL79" s="41"/>
      <c r="BM79" s="41"/>
      <c r="BN79" s="41"/>
      <c r="BO79" s="41"/>
      <c r="BP79" s="103"/>
      <c r="BQ79" s="103"/>
      <c r="BR79" s="103"/>
      <c r="BS79" s="103"/>
      <c r="BT79" s="103"/>
      <c r="BU79" s="103"/>
      <c r="BV79" s="103"/>
      <c r="BW79" s="103"/>
      <c r="BX79" s="103"/>
      <c r="BY79" s="103"/>
      <c r="BZ79" s="103"/>
      <c r="CA79" s="103"/>
      <c r="CB79" s="103"/>
      <c r="CC79" s="103"/>
      <c r="CD79" s="103"/>
      <c r="CE79" s="103"/>
      <c r="CF79" s="103"/>
      <c r="CG79" s="103"/>
      <c r="CH79" s="103"/>
      <c r="CI79" s="103"/>
      <c r="CJ79" s="103"/>
      <c r="CK79" s="103"/>
      <c r="CL79" s="103"/>
      <c r="CM79" s="103"/>
      <c r="CN79" s="103"/>
      <c r="CO79" s="103"/>
      <c r="CP79" s="103"/>
      <c r="CQ79" s="63"/>
      <c r="CR79" s="63"/>
      <c r="CS79" s="63"/>
      <c r="CT79" s="63"/>
      <c r="CU79" s="63"/>
      <c r="CV79" s="63"/>
      <c r="CW79" s="63"/>
      <c r="CX79" s="63"/>
      <c r="CY79" s="63"/>
    </row>
    <row r="80" spans="1:112" x14ac:dyDescent="0.2">
      <c r="A80" s="37" t="s">
        <v>70</v>
      </c>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8"/>
      <c r="AW80" s="39"/>
      <c r="AX80" s="39"/>
      <c r="AY80" s="39"/>
      <c r="AZ80" s="39"/>
      <c r="BA80" s="39"/>
      <c r="BB80" s="39"/>
      <c r="BC80" s="39"/>
      <c r="BD80" s="39"/>
      <c r="BE80" s="39"/>
      <c r="BF80" s="40"/>
      <c r="BG80" s="40"/>
      <c r="BH80" s="40"/>
      <c r="BI80" s="40"/>
      <c r="BJ80" s="40"/>
      <c r="BK80" s="41"/>
      <c r="BL80" s="41"/>
      <c r="BM80" s="41"/>
      <c r="BN80" s="41"/>
      <c r="BO80" s="41"/>
      <c r="BP80" s="103"/>
      <c r="BQ80" s="103"/>
      <c r="BR80" s="103"/>
      <c r="BS80" s="103"/>
      <c r="BT80" s="103"/>
      <c r="BU80" s="103"/>
      <c r="BV80" s="103"/>
      <c r="BW80" s="103"/>
      <c r="BX80" s="103"/>
      <c r="BY80" s="103"/>
      <c r="BZ80" s="103"/>
      <c r="CA80" s="103"/>
      <c r="CB80" s="103"/>
      <c r="CC80" s="103"/>
      <c r="CD80" s="103"/>
      <c r="CE80" s="103"/>
      <c r="CF80" s="103"/>
      <c r="CG80" s="103"/>
      <c r="CH80" s="103"/>
      <c r="CI80" s="103"/>
      <c r="CJ80" s="103"/>
      <c r="CK80" s="103"/>
      <c r="CL80" s="103"/>
      <c r="CM80" s="103"/>
      <c r="CN80" s="103"/>
      <c r="CO80" s="103"/>
      <c r="CP80" s="103"/>
      <c r="CQ80" s="63"/>
      <c r="CR80" s="63"/>
      <c r="CS80" s="63"/>
      <c r="CT80" s="63"/>
      <c r="CU80" s="63"/>
      <c r="CV80" s="63"/>
      <c r="CW80" s="63"/>
      <c r="CX80" s="63"/>
      <c r="CY80" s="63"/>
    </row>
    <row r="81" spans="1:103" ht="12.75" customHeight="1" x14ac:dyDescent="0.2">
      <c r="A81" s="37" t="s">
        <v>70</v>
      </c>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8" t="s">
        <v>69</v>
      </c>
      <c r="AW81" s="39"/>
      <c r="AX81" s="39"/>
      <c r="AY81" s="39"/>
      <c r="AZ81" s="39" t="s">
        <v>68</v>
      </c>
      <c r="BA81" s="39"/>
      <c r="BB81" s="39"/>
      <c r="BC81" s="39"/>
      <c r="BD81" s="39"/>
      <c r="BE81" s="39"/>
      <c r="BF81" s="40">
        <v>50502</v>
      </c>
      <c r="BG81" s="40"/>
      <c r="BH81" s="40"/>
      <c r="BI81" s="40"/>
      <c r="BJ81" s="40"/>
      <c r="BK81" s="41" t="s">
        <v>355</v>
      </c>
      <c r="BL81" s="41"/>
      <c r="BM81" s="41"/>
      <c r="BN81" s="41"/>
      <c r="BO81" s="41"/>
      <c r="BP81" s="103">
        <f>BP115+BP134</f>
        <v>10241532</v>
      </c>
      <c r="BQ81" s="103"/>
      <c r="BR81" s="103"/>
      <c r="BS81" s="103"/>
      <c r="BT81" s="103"/>
      <c r="BU81" s="103"/>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63"/>
      <c r="CR81" s="63"/>
      <c r="CS81" s="63"/>
      <c r="CT81" s="63"/>
      <c r="CU81" s="63"/>
      <c r="CV81" s="63"/>
      <c r="CW81" s="63"/>
      <c r="CX81" s="63"/>
      <c r="CY81" s="63"/>
    </row>
    <row r="82" spans="1:103" ht="12.75" customHeight="1" x14ac:dyDescent="0.2">
      <c r="A82" s="37" t="s">
        <v>70</v>
      </c>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8" t="s">
        <v>69</v>
      </c>
      <c r="AW82" s="39"/>
      <c r="AX82" s="39"/>
      <c r="AY82" s="39"/>
      <c r="AZ82" s="39" t="s">
        <v>68</v>
      </c>
      <c r="BA82" s="39"/>
      <c r="BB82" s="39"/>
      <c r="BC82" s="39"/>
      <c r="BD82" s="39"/>
      <c r="BE82" s="39"/>
      <c r="BF82" s="40">
        <v>50502</v>
      </c>
      <c r="BG82" s="40"/>
      <c r="BH82" s="40"/>
      <c r="BI82" s="40"/>
      <c r="BJ82" s="40"/>
      <c r="BK82" s="41" t="s">
        <v>354</v>
      </c>
      <c r="BL82" s="41"/>
      <c r="BM82" s="41"/>
      <c r="BN82" s="41"/>
      <c r="BO82" s="41"/>
      <c r="BP82" s="103"/>
      <c r="BQ82" s="103"/>
      <c r="BR82" s="103"/>
      <c r="BS82" s="103"/>
      <c r="BT82" s="103"/>
      <c r="BU82" s="103"/>
      <c r="BV82" s="103"/>
      <c r="BW82" s="103"/>
      <c r="BX82" s="103"/>
      <c r="BY82" s="103"/>
      <c r="BZ82" s="103"/>
      <c r="CA82" s="103"/>
      <c r="CB82" s="103"/>
      <c r="CC82" s="103"/>
      <c r="CD82" s="103"/>
      <c r="CE82" s="103"/>
      <c r="CF82" s="103"/>
      <c r="CG82" s="103"/>
      <c r="CH82" s="103"/>
      <c r="CI82" s="103"/>
      <c r="CJ82" s="103"/>
      <c r="CK82" s="103"/>
      <c r="CL82" s="103"/>
      <c r="CM82" s="103"/>
      <c r="CN82" s="103"/>
      <c r="CO82" s="103"/>
      <c r="CP82" s="103"/>
      <c r="CQ82" s="63"/>
      <c r="CR82" s="63"/>
      <c r="CS82" s="63"/>
      <c r="CT82" s="63"/>
      <c r="CU82" s="63"/>
      <c r="CV82" s="63"/>
      <c r="CW82" s="63"/>
      <c r="CX82" s="63"/>
      <c r="CY82" s="63"/>
    </row>
    <row r="83" spans="1:103" ht="12.75" customHeight="1" x14ac:dyDescent="0.2">
      <c r="A83" s="37" t="s">
        <v>70</v>
      </c>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8" t="s">
        <v>69</v>
      </c>
      <c r="AW83" s="39"/>
      <c r="AX83" s="39"/>
      <c r="AY83" s="39"/>
      <c r="AZ83" s="39" t="s">
        <v>68</v>
      </c>
      <c r="BA83" s="39"/>
      <c r="BB83" s="39"/>
      <c r="BC83" s="39"/>
      <c r="BD83" s="39"/>
      <c r="BE83" s="39"/>
      <c r="BF83" s="40">
        <v>50502</v>
      </c>
      <c r="BG83" s="40"/>
      <c r="BH83" s="40"/>
      <c r="BI83" s="40"/>
      <c r="BJ83" s="40"/>
      <c r="BK83" s="41" t="s">
        <v>354</v>
      </c>
      <c r="BL83" s="41"/>
      <c r="BM83" s="41"/>
      <c r="BN83" s="41"/>
      <c r="BO83" s="41"/>
      <c r="BP83" s="103">
        <f>BP215</f>
        <v>2311780</v>
      </c>
      <c r="BQ83" s="103"/>
      <c r="BR83" s="103"/>
      <c r="BS83" s="103"/>
      <c r="BT83" s="103"/>
      <c r="BU83" s="103"/>
      <c r="BV83" s="103"/>
      <c r="BW83" s="103"/>
      <c r="BX83" s="103"/>
      <c r="BY83" s="103"/>
      <c r="BZ83" s="103"/>
      <c r="CA83" s="103"/>
      <c r="CB83" s="103"/>
      <c r="CC83" s="103"/>
      <c r="CD83" s="103"/>
      <c r="CE83" s="103"/>
      <c r="CF83" s="103"/>
      <c r="CG83" s="103"/>
      <c r="CH83" s="103"/>
      <c r="CI83" s="103"/>
      <c r="CJ83" s="103"/>
      <c r="CK83" s="103"/>
      <c r="CL83" s="103"/>
      <c r="CM83" s="103"/>
      <c r="CN83" s="103"/>
      <c r="CO83" s="103"/>
      <c r="CP83" s="103"/>
      <c r="CQ83" s="63"/>
      <c r="CR83" s="63"/>
      <c r="CS83" s="63"/>
      <c r="CT83" s="63"/>
      <c r="CU83" s="63"/>
      <c r="CV83" s="63"/>
      <c r="CW83" s="63"/>
      <c r="CX83" s="63"/>
      <c r="CY83" s="63"/>
    </row>
    <row r="84" spans="1:103" ht="12.75" customHeight="1" x14ac:dyDescent="0.2">
      <c r="A84" s="37" t="s">
        <v>70</v>
      </c>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8" t="s">
        <v>69</v>
      </c>
      <c r="AW84" s="39"/>
      <c r="AX84" s="39"/>
      <c r="AY84" s="39"/>
      <c r="AZ84" s="39" t="s">
        <v>68</v>
      </c>
      <c r="BA84" s="39"/>
      <c r="BB84" s="39"/>
      <c r="BC84" s="39"/>
      <c r="BD84" s="39"/>
      <c r="BE84" s="39"/>
      <c r="BF84" s="40">
        <v>50502</v>
      </c>
      <c r="BG84" s="40"/>
      <c r="BH84" s="40"/>
      <c r="BI84" s="40"/>
      <c r="BJ84" s="40"/>
      <c r="BK84" s="41" t="s">
        <v>356</v>
      </c>
      <c r="BL84" s="41"/>
      <c r="BM84" s="41"/>
      <c r="BN84" s="41"/>
      <c r="BO84" s="41"/>
      <c r="BP84" s="103"/>
      <c r="BQ84" s="103"/>
      <c r="BR84" s="103"/>
      <c r="BS84" s="103"/>
      <c r="BT84" s="103"/>
      <c r="BU84" s="103"/>
      <c r="BV84" s="103"/>
      <c r="BW84" s="103"/>
      <c r="BX84" s="103"/>
      <c r="BY84" s="103"/>
      <c r="BZ84" s="103"/>
      <c r="CA84" s="103"/>
      <c r="CB84" s="103"/>
      <c r="CC84" s="103"/>
      <c r="CD84" s="103"/>
      <c r="CE84" s="103"/>
      <c r="CF84" s="103"/>
      <c r="CG84" s="103"/>
      <c r="CH84" s="103"/>
      <c r="CI84" s="103"/>
      <c r="CJ84" s="103"/>
      <c r="CK84" s="103"/>
      <c r="CL84" s="103"/>
      <c r="CM84" s="103"/>
      <c r="CN84" s="103"/>
      <c r="CO84" s="103"/>
      <c r="CP84" s="103"/>
      <c r="CQ84" s="63"/>
      <c r="CR84" s="63"/>
      <c r="CS84" s="63"/>
      <c r="CT84" s="63"/>
      <c r="CU84" s="63"/>
      <c r="CV84" s="63"/>
      <c r="CW84" s="63"/>
      <c r="CX84" s="63"/>
      <c r="CY84" s="63"/>
    </row>
    <row r="85" spans="1:103" ht="12.75" customHeight="1" x14ac:dyDescent="0.2">
      <c r="A85" s="37" t="s">
        <v>70</v>
      </c>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8" t="s">
        <v>69</v>
      </c>
      <c r="AW85" s="39"/>
      <c r="AX85" s="39"/>
      <c r="AY85" s="39"/>
      <c r="AZ85" s="39" t="s">
        <v>68</v>
      </c>
      <c r="BA85" s="39"/>
      <c r="BB85" s="39"/>
      <c r="BC85" s="39"/>
      <c r="BD85" s="39"/>
      <c r="BE85" s="39"/>
      <c r="BF85" s="40">
        <v>50501</v>
      </c>
      <c r="BG85" s="40"/>
      <c r="BH85" s="40"/>
      <c r="BI85" s="40"/>
      <c r="BJ85" s="40"/>
      <c r="BK85" s="41" t="s">
        <v>382</v>
      </c>
      <c r="BL85" s="41"/>
      <c r="BM85" s="41"/>
      <c r="BN85" s="41"/>
      <c r="BO85" s="41"/>
      <c r="BP85" s="103">
        <f>BP217</f>
        <v>1289925</v>
      </c>
      <c r="BQ85" s="103"/>
      <c r="BR85" s="103"/>
      <c r="BS85" s="103"/>
      <c r="BT85" s="103"/>
      <c r="BU85" s="103"/>
      <c r="BV85" s="103"/>
      <c r="BW85" s="103"/>
      <c r="BX85" s="103"/>
      <c r="BY85" s="103">
        <f>BY217</f>
        <v>1289925</v>
      </c>
      <c r="BZ85" s="103"/>
      <c r="CA85" s="103"/>
      <c r="CB85" s="103"/>
      <c r="CC85" s="103"/>
      <c r="CD85" s="103"/>
      <c r="CE85" s="103"/>
      <c r="CF85" s="103"/>
      <c r="CG85" s="103"/>
      <c r="CH85" s="103">
        <f>CH217</f>
        <v>1289925</v>
      </c>
      <c r="CI85" s="103"/>
      <c r="CJ85" s="103"/>
      <c r="CK85" s="103"/>
      <c r="CL85" s="103"/>
      <c r="CM85" s="103"/>
      <c r="CN85" s="103"/>
      <c r="CO85" s="103"/>
      <c r="CP85" s="103"/>
      <c r="CQ85" s="63"/>
      <c r="CR85" s="63"/>
      <c r="CS85" s="63"/>
      <c r="CT85" s="63"/>
      <c r="CU85" s="63"/>
      <c r="CV85" s="63"/>
      <c r="CW85" s="63"/>
      <c r="CX85" s="63"/>
      <c r="CY85" s="63"/>
    </row>
    <row r="86" spans="1:103" ht="12.75" customHeight="1" x14ac:dyDescent="0.2">
      <c r="A86" s="37" t="s">
        <v>70</v>
      </c>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8" t="s">
        <v>69</v>
      </c>
      <c r="AW86" s="39"/>
      <c r="AX86" s="39"/>
      <c r="AY86" s="39"/>
      <c r="AZ86" s="39" t="s">
        <v>68</v>
      </c>
      <c r="BA86" s="39"/>
      <c r="BB86" s="39"/>
      <c r="BC86" s="39"/>
      <c r="BD86" s="39"/>
      <c r="BE86" s="39"/>
      <c r="BF86" s="40">
        <v>50502</v>
      </c>
      <c r="BG86" s="40"/>
      <c r="BH86" s="40"/>
      <c r="BI86" s="40"/>
      <c r="BJ86" s="40"/>
      <c r="BK86" s="41" t="s">
        <v>358</v>
      </c>
      <c r="BL86" s="41"/>
      <c r="BM86" s="41"/>
      <c r="BN86" s="41"/>
      <c r="BO86" s="41"/>
      <c r="BP86" s="103">
        <f>BP117+BP137</f>
        <v>387748.25</v>
      </c>
      <c r="BQ86" s="103"/>
      <c r="BR86" s="103"/>
      <c r="BS86" s="103"/>
      <c r="BT86" s="103"/>
      <c r="BU86" s="103"/>
      <c r="BV86" s="103"/>
      <c r="BW86" s="103"/>
      <c r="BX86" s="103"/>
      <c r="BY86" s="103"/>
      <c r="BZ86" s="103"/>
      <c r="CA86" s="103"/>
      <c r="CB86" s="103"/>
      <c r="CC86" s="103"/>
      <c r="CD86" s="103"/>
      <c r="CE86" s="103"/>
      <c r="CF86" s="103"/>
      <c r="CG86" s="103"/>
      <c r="CH86" s="103"/>
      <c r="CI86" s="103"/>
      <c r="CJ86" s="103"/>
      <c r="CK86" s="103"/>
      <c r="CL86" s="103"/>
      <c r="CM86" s="103"/>
      <c r="CN86" s="103"/>
      <c r="CO86" s="103"/>
      <c r="CP86" s="103"/>
      <c r="CQ86" s="63"/>
      <c r="CR86" s="63"/>
      <c r="CS86" s="63"/>
      <c r="CT86" s="63"/>
      <c r="CU86" s="63"/>
      <c r="CV86" s="63"/>
      <c r="CW86" s="63"/>
      <c r="CX86" s="63"/>
      <c r="CY86" s="63"/>
    </row>
    <row r="87" spans="1:103" ht="12.75" customHeight="1" x14ac:dyDescent="0.2">
      <c r="A87" s="37" t="s">
        <v>70</v>
      </c>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8" t="s">
        <v>69</v>
      </c>
      <c r="AW87" s="39"/>
      <c r="AX87" s="39"/>
      <c r="AY87" s="39"/>
      <c r="AZ87" s="39" t="s">
        <v>68</v>
      </c>
      <c r="BA87" s="39"/>
      <c r="BB87" s="39"/>
      <c r="BC87" s="39"/>
      <c r="BD87" s="39"/>
      <c r="BE87" s="39"/>
      <c r="BF87" s="40">
        <v>50502</v>
      </c>
      <c r="BG87" s="40"/>
      <c r="BH87" s="40"/>
      <c r="BI87" s="40"/>
      <c r="BJ87" s="40"/>
      <c r="BK87" s="41" t="s">
        <v>393</v>
      </c>
      <c r="BL87" s="41"/>
      <c r="BM87" s="41"/>
      <c r="BN87" s="41"/>
      <c r="BO87" s="41"/>
      <c r="BP87" s="42">
        <f>BP118+BP136</f>
        <v>89838</v>
      </c>
      <c r="BQ87" s="43"/>
      <c r="BR87" s="43"/>
      <c r="BS87" s="43"/>
      <c r="BT87" s="43"/>
      <c r="BU87" s="43"/>
      <c r="BV87" s="43"/>
      <c r="BW87" s="44"/>
      <c r="BX87" s="31"/>
      <c r="BY87" s="42"/>
      <c r="BZ87" s="43"/>
      <c r="CA87" s="43"/>
      <c r="CB87" s="43"/>
      <c r="CC87" s="43"/>
      <c r="CD87" s="43"/>
      <c r="CE87" s="43"/>
      <c r="CF87" s="43"/>
      <c r="CG87" s="44"/>
      <c r="CH87" s="42"/>
      <c r="CI87" s="43"/>
      <c r="CJ87" s="43"/>
      <c r="CK87" s="43"/>
      <c r="CL87" s="43"/>
      <c r="CM87" s="43"/>
      <c r="CN87" s="43"/>
      <c r="CO87" s="43"/>
      <c r="CP87" s="44"/>
      <c r="CQ87" s="45"/>
      <c r="CR87" s="46"/>
      <c r="CS87" s="46"/>
      <c r="CT87" s="46"/>
      <c r="CU87" s="46"/>
      <c r="CV87" s="46"/>
      <c r="CW87" s="46"/>
      <c r="CX87" s="46"/>
      <c r="CY87" s="47"/>
    </row>
    <row r="88" spans="1:103" ht="12.75" customHeight="1" x14ac:dyDescent="0.2">
      <c r="A88" s="37" t="s">
        <v>70</v>
      </c>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8" t="s">
        <v>69</v>
      </c>
      <c r="AW88" s="39"/>
      <c r="AX88" s="39"/>
      <c r="AY88" s="39"/>
      <c r="AZ88" s="39" t="s">
        <v>68</v>
      </c>
      <c r="BA88" s="39"/>
      <c r="BB88" s="39"/>
      <c r="BC88" s="39"/>
      <c r="BD88" s="39"/>
      <c r="BE88" s="39"/>
      <c r="BF88" s="40">
        <v>50502</v>
      </c>
      <c r="BG88" s="40"/>
      <c r="BH88" s="40"/>
      <c r="BI88" s="40"/>
      <c r="BJ88" s="40"/>
      <c r="BK88" s="41" t="s">
        <v>357</v>
      </c>
      <c r="BL88" s="41"/>
      <c r="BM88" s="41"/>
      <c r="BN88" s="41"/>
      <c r="BO88" s="41"/>
      <c r="BP88" s="42">
        <f>BP165</f>
        <v>15000</v>
      </c>
      <c r="BQ88" s="43"/>
      <c r="BR88" s="43"/>
      <c r="BS88" s="43"/>
      <c r="BT88" s="43"/>
      <c r="BU88" s="43"/>
      <c r="BV88" s="43"/>
      <c r="BW88" s="44"/>
      <c r="BX88" s="36"/>
      <c r="BY88" s="42"/>
      <c r="BZ88" s="43"/>
      <c r="CA88" s="43"/>
      <c r="CB88" s="43"/>
      <c r="CC88" s="43"/>
      <c r="CD88" s="43"/>
      <c r="CE88" s="43"/>
      <c r="CF88" s="43"/>
      <c r="CG88" s="44"/>
      <c r="CH88" s="42"/>
      <c r="CI88" s="43"/>
      <c r="CJ88" s="43"/>
      <c r="CK88" s="43"/>
      <c r="CL88" s="43"/>
      <c r="CM88" s="43"/>
      <c r="CN88" s="43"/>
      <c r="CO88" s="43"/>
      <c r="CP88" s="44"/>
      <c r="CQ88" s="33"/>
      <c r="CR88" s="34"/>
      <c r="CS88" s="34"/>
      <c r="CT88" s="34"/>
      <c r="CU88" s="34"/>
      <c r="CV88" s="34"/>
      <c r="CW88" s="34"/>
      <c r="CX88" s="34"/>
      <c r="CY88" s="35"/>
    </row>
    <row r="89" spans="1:103" ht="12.75" customHeight="1" x14ac:dyDescent="0.2">
      <c r="A89" s="37" t="s">
        <v>70</v>
      </c>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8" t="s">
        <v>69</v>
      </c>
      <c r="AW89" s="39"/>
      <c r="AX89" s="39"/>
      <c r="AY89" s="39"/>
      <c r="AZ89" s="39" t="s">
        <v>68</v>
      </c>
      <c r="BA89" s="39"/>
      <c r="BB89" s="39"/>
      <c r="BC89" s="39"/>
      <c r="BD89" s="39"/>
      <c r="BE89" s="39"/>
      <c r="BF89" s="40">
        <v>50503</v>
      </c>
      <c r="BG89" s="40"/>
      <c r="BH89" s="40"/>
      <c r="BI89" s="40"/>
      <c r="BJ89" s="40"/>
      <c r="BK89" s="41" t="s">
        <v>363</v>
      </c>
      <c r="BL89" s="41"/>
      <c r="BM89" s="41"/>
      <c r="BN89" s="41"/>
      <c r="BO89" s="41"/>
      <c r="BP89" s="103">
        <f>BP159</f>
        <v>1087000</v>
      </c>
      <c r="BQ89" s="103"/>
      <c r="BR89" s="103"/>
      <c r="BS89" s="103"/>
      <c r="BT89" s="103"/>
      <c r="BU89" s="103"/>
      <c r="BV89" s="103"/>
      <c r="BW89" s="103"/>
      <c r="BX89" s="103"/>
      <c r="BY89" s="103">
        <f>BY159</f>
        <v>1087000</v>
      </c>
      <c r="BZ89" s="103"/>
      <c r="CA89" s="103"/>
      <c r="CB89" s="103"/>
      <c r="CC89" s="103"/>
      <c r="CD89" s="103"/>
      <c r="CE89" s="103"/>
      <c r="CF89" s="103"/>
      <c r="CG89" s="103"/>
      <c r="CH89" s="103">
        <f>CH159</f>
        <v>1087000</v>
      </c>
      <c r="CI89" s="103"/>
      <c r="CJ89" s="103"/>
      <c r="CK89" s="103"/>
      <c r="CL89" s="103"/>
      <c r="CM89" s="103"/>
      <c r="CN89" s="103"/>
      <c r="CO89" s="103"/>
      <c r="CP89" s="103"/>
      <c r="CQ89" s="63"/>
      <c r="CR89" s="63"/>
      <c r="CS89" s="63"/>
      <c r="CT89" s="63"/>
      <c r="CU89" s="63"/>
      <c r="CV89" s="63"/>
      <c r="CW89" s="63"/>
      <c r="CX89" s="63"/>
      <c r="CY89" s="63"/>
    </row>
    <row r="90" spans="1:103" x14ac:dyDescent="0.2">
      <c r="A90" s="64" t="s">
        <v>71</v>
      </c>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38" t="s">
        <v>72</v>
      </c>
      <c r="AW90" s="38"/>
      <c r="AX90" s="38"/>
      <c r="AY90" s="38"/>
      <c r="AZ90" s="39" t="s">
        <v>68</v>
      </c>
      <c r="BA90" s="39"/>
      <c r="BB90" s="39"/>
      <c r="BC90" s="39"/>
      <c r="BD90" s="39"/>
      <c r="BE90" s="39"/>
      <c r="BF90" s="63"/>
      <c r="BG90" s="63"/>
      <c r="BH90" s="63"/>
      <c r="BI90" s="63"/>
      <c r="BJ90" s="63"/>
      <c r="BK90" s="117"/>
      <c r="BL90" s="117"/>
      <c r="BM90" s="117"/>
      <c r="BN90" s="117"/>
      <c r="BO90" s="117"/>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63"/>
      <c r="CR90" s="63"/>
      <c r="CS90" s="63"/>
      <c r="CT90" s="63"/>
      <c r="CU90" s="63"/>
      <c r="CV90" s="63"/>
      <c r="CW90" s="63"/>
      <c r="CX90" s="63"/>
      <c r="CY90" s="63"/>
    </row>
    <row r="91" spans="1:103" x14ac:dyDescent="0.2">
      <c r="A91" s="165"/>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c r="AL91" s="165"/>
      <c r="AM91" s="165"/>
      <c r="AN91" s="165"/>
      <c r="AO91" s="165"/>
      <c r="AP91" s="165"/>
      <c r="AQ91" s="165"/>
      <c r="AR91" s="165"/>
      <c r="AS91" s="165"/>
      <c r="AT91" s="165"/>
      <c r="AU91" s="165"/>
      <c r="AV91" s="166"/>
      <c r="AW91" s="166"/>
      <c r="AX91" s="166"/>
      <c r="AY91" s="166"/>
      <c r="AZ91" s="63"/>
      <c r="BA91" s="63"/>
      <c r="BB91" s="63"/>
      <c r="BC91" s="63"/>
      <c r="BD91" s="63"/>
      <c r="BE91" s="63"/>
      <c r="BF91" s="63"/>
      <c r="BG91" s="63"/>
      <c r="BH91" s="63"/>
      <c r="BI91" s="63"/>
      <c r="BJ91" s="63"/>
      <c r="BK91" s="117"/>
      <c r="BL91" s="117"/>
      <c r="BM91" s="117"/>
      <c r="BN91" s="117"/>
      <c r="BO91" s="117"/>
      <c r="BP91" s="103"/>
      <c r="BQ91" s="103"/>
      <c r="BR91" s="103"/>
      <c r="BS91" s="103"/>
      <c r="BT91" s="103"/>
      <c r="BU91" s="103"/>
      <c r="BV91" s="103"/>
      <c r="BW91" s="103"/>
      <c r="BX91" s="103"/>
      <c r="BY91" s="103"/>
      <c r="BZ91" s="103"/>
      <c r="CA91" s="103"/>
      <c r="CB91" s="103"/>
      <c r="CC91" s="103"/>
      <c r="CD91" s="103"/>
      <c r="CE91" s="103"/>
      <c r="CF91" s="103"/>
      <c r="CG91" s="103"/>
      <c r="CH91" s="103"/>
      <c r="CI91" s="103"/>
      <c r="CJ91" s="103"/>
      <c r="CK91" s="103"/>
      <c r="CL91" s="103"/>
      <c r="CM91" s="103"/>
      <c r="CN91" s="103"/>
      <c r="CO91" s="103"/>
      <c r="CP91" s="103"/>
      <c r="CQ91" s="167"/>
      <c r="CR91" s="167"/>
      <c r="CS91" s="167"/>
      <c r="CT91" s="167"/>
      <c r="CU91" s="167"/>
      <c r="CV91" s="167"/>
      <c r="CW91" s="167"/>
      <c r="CX91" s="167"/>
      <c r="CY91" s="14"/>
    </row>
    <row r="92" spans="1:103" x14ac:dyDescent="0.2">
      <c r="A92" s="48" t="s">
        <v>73</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39" t="s">
        <v>74</v>
      </c>
      <c r="AW92" s="39"/>
      <c r="AX92" s="39"/>
      <c r="AY92" s="39"/>
      <c r="AZ92" s="39" t="s">
        <v>75</v>
      </c>
      <c r="BA92" s="39"/>
      <c r="BB92" s="39"/>
      <c r="BC92" s="39"/>
      <c r="BD92" s="39"/>
      <c r="BE92" s="39"/>
      <c r="BF92" s="63"/>
      <c r="BG92" s="63"/>
      <c r="BH92" s="63"/>
      <c r="BI92" s="63"/>
      <c r="BJ92" s="63"/>
      <c r="BK92" s="117"/>
      <c r="BL92" s="117"/>
      <c r="BM92" s="117"/>
      <c r="BN92" s="117"/>
      <c r="BO92" s="117"/>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103"/>
      <c r="CL92" s="103"/>
      <c r="CM92" s="103"/>
      <c r="CN92" s="103"/>
      <c r="CO92" s="103"/>
      <c r="CP92" s="103"/>
      <c r="CQ92" s="63"/>
      <c r="CR92" s="63"/>
      <c r="CS92" s="63"/>
      <c r="CT92" s="63"/>
      <c r="CU92" s="63"/>
      <c r="CV92" s="63"/>
      <c r="CW92" s="63"/>
      <c r="CX92" s="63"/>
      <c r="CY92" s="63"/>
    </row>
    <row r="93" spans="1:103" x14ac:dyDescent="0.2">
      <c r="A93" s="168" t="s">
        <v>47</v>
      </c>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9"/>
      <c r="AW93" s="169"/>
      <c r="AX93" s="169"/>
      <c r="AY93" s="169"/>
      <c r="AZ93" s="63"/>
      <c r="BA93" s="63"/>
      <c r="BB93" s="63"/>
      <c r="BC93" s="63"/>
      <c r="BD93" s="63"/>
      <c r="BE93" s="63"/>
      <c r="BF93" s="63"/>
      <c r="BG93" s="63"/>
      <c r="BH93" s="63"/>
      <c r="BI93" s="63"/>
      <c r="BJ93" s="63"/>
      <c r="BK93" s="117"/>
      <c r="BL93" s="117"/>
      <c r="BM93" s="117"/>
      <c r="BN93" s="117"/>
      <c r="BO93" s="117"/>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63"/>
      <c r="CR93" s="63"/>
      <c r="CS93" s="63"/>
      <c r="CT93" s="63"/>
      <c r="CU93" s="63"/>
      <c r="CV93" s="63"/>
      <c r="CW93" s="63"/>
      <c r="CX93" s="63"/>
      <c r="CY93" s="63"/>
    </row>
    <row r="94" spans="1:103" x14ac:dyDescent="0.2">
      <c r="A94" s="167"/>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63"/>
      <c r="AW94" s="63"/>
      <c r="AX94" s="63"/>
      <c r="AY94" s="63"/>
      <c r="AZ94" s="63"/>
      <c r="BA94" s="63"/>
      <c r="BB94" s="63"/>
      <c r="BC94" s="63"/>
      <c r="BD94" s="63"/>
      <c r="BE94" s="63"/>
      <c r="BF94" s="63"/>
      <c r="BG94" s="63"/>
      <c r="BH94" s="63"/>
      <c r="BI94" s="63"/>
      <c r="BJ94" s="63"/>
      <c r="BK94" s="117"/>
      <c r="BL94" s="117"/>
      <c r="BM94" s="117"/>
      <c r="BN94" s="117"/>
      <c r="BO94" s="117"/>
      <c r="BP94" s="103"/>
      <c r="BQ94" s="103"/>
      <c r="BR94" s="103"/>
      <c r="BS94" s="103"/>
      <c r="BT94" s="103"/>
      <c r="BU94" s="103"/>
      <c r="BV94" s="103"/>
      <c r="BW94" s="103"/>
      <c r="BX94" s="103"/>
      <c r="BY94" s="103"/>
      <c r="BZ94" s="103"/>
      <c r="CA94" s="103"/>
      <c r="CB94" s="103"/>
      <c r="CC94" s="103"/>
      <c r="CD94" s="103"/>
      <c r="CE94" s="103"/>
      <c r="CF94" s="103"/>
      <c r="CG94" s="103"/>
      <c r="CH94" s="103"/>
      <c r="CI94" s="103"/>
      <c r="CJ94" s="103"/>
      <c r="CK94" s="103"/>
      <c r="CL94" s="103"/>
      <c r="CM94" s="103"/>
      <c r="CN94" s="103"/>
      <c r="CO94" s="103"/>
      <c r="CP94" s="103"/>
      <c r="CQ94" s="63"/>
      <c r="CR94" s="63"/>
      <c r="CS94" s="63"/>
      <c r="CT94" s="63"/>
      <c r="CU94" s="63"/>
      <c r="CV94" s="63"/>
      <c r="CW94" s="63"/>
      <c r="CX94" s="63"/>
      <c r="CY94" s="63"/>
    </row>
    <row r="95" spans="1:103" x14ac:dyDescent="0.2">
      <c r="A95" s="48" t="s">
        <v>76</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39" t="s">
        <v>77</v>
      </c>
      <c r="AW95" s="39"/>
      <c r="AX95" s="39"/>
      <c r="AY95" s="39"/>
      <c r="AZ95" s="63"/>
      <c r="BA95" s="63"/>
      <c r="BB95" s="63"/>
      <c r="BC95" s="63"/>
      <c r="BD95" s="63"/>
      <c r="BE95" s="63"/>
      <c r="BF95" s="63"/>
      <c r="BG95" s="63"/>
      <c r="BH95" s="63"/>
      <c r="BI95" s="63"/>
      <c r="BJ95" s="63"/>
      <c r="BK95" s="117"/>
      <c r="BL95" s="117"/>
      <c r="BM95" s="117"/>
      <c r="BN95" s="117"/>
      <c r="BO95" s="117"/>
      <c r="BP95" s="103"/>
      <c r="BQ95" s="103"/>
      <c r="BR95" s="103"/>
      <c r="BS95" s="103"/>
      <c r="BT95" s="103"/>
      <c r="BU95" s="103"/>
      <c r="BV95" s="103"/>
      <c r="BW95" s="103"/>
      <c r="BX95" s="103"/>
      <c r="BY95" s="103"/>
      <c r="BZ95" s="103"/>
      <c r="CA95" s="103"/>
      <c r="CB95" s="103"/>
      <c r="CC95" s="103"/>
      <c r="CD95" s="103"/>
      <c r="CE95" s="103"/>
      <c r="CF95" s="103"/>
      <c r="CG95" s="103"/>
      <c r="CH95" s="103"/>
      <c r="CI95" s="103"/>
      <c r="CJ95" s="103"/>
      <c r="CK95" s="103"/>
      <c r="CL95" s="103"/>
      <c r="CM95" s="103"/>
      <c r="CN95" s="103"/>
      <c r="CO95" s="103"/>
      <c r="CP95" s="103"/>
      <c r="CQ95" s="63"/>
      <c r="CR95" s="63"/>
      <c r="CS95" s="63"/>
      <c r="CT95" s="63"/>
      <c r="CU95" s="63"/>
      <c r="CV95" s="63"/>
      <c r="CW95" s="63"/>
      <c r="CX95" s="63"/>
      <c r="CY95" s="63"/>
    </row>
    <row r="96" spans="1:103" x14ac:dyDescent="0.2">
      <c r="A96" s="88" t="s">
        <v>47</v>
      </c>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63"/>
      <c r="AW96" s="63"/>
      <c r="AX96" s="63"/>
      <c r="AY96" s="63"/>
      <c r="AZ96" s="63"/>
      <c r="BA96" s="63"/>
      <c r="BB96" s="63"/>
      <c r="BC96" s="63"/>
      <c r="BD96" s="63"/>
      <c r="BE96" s="63"/>
      <c r="BF96" s="63"/>
      <c r="BG96" s="63"/>
      <c r="BH96" s="63"/>
      <c r="BI96" s="63"/>
      <c r="BJ96" s="63"/>
      <c r="BK96" s="117"/>
      <c r="BL96" s="117"/>
      <c r="BM96" s="117"/>
      <c r="BN96" s="117"/>
      <c r="BO96" s="117"/>
      <c r="BP96" s="103"/>
      <c r="BQ96" s="103"/>
      <c r="BR96" s="103"/>
      <c r="BS96" s="103"/>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63"/>
      <c r="CR96" s="63"/>
      <c r="CS96" s="63"/>
      <c r="CT96" s="63"/>
      <c r="CU96" s="63"/>
      <c r="CV96" s="63"/>
      <c r="CW96" s="63"/>
      <c r="CX96" s="63"/>
      <c r="CY96" s="63"/>
    </row>
    <row r="97" spans="1:257" x14ac:dyDescent="0.2">
      <c r="A97" s="164"/>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64"/>
      <c r="AH97" s="164"/>
      <c r="AI97" s="164"/>
      <c r="AJ97" s="164"/>
      <c r="AK97" s="164"/>
      <c r="AL97" s="164"/>
      <c r="AM97" s="164"/>
      <c r="AN97" s="164"/>
      <c r="AO97" s="164"/>
      <c r="AP97" s="164"/>
      <c r="AQ97" s="164"/>
      <c r="AR97" s="164"/>
      <c r="AS97" s="164"/>
      <c r="AT97" s="164"/>
      <c r="AU97" s="164"/>
      <c r="AV97" s="63"/>
      <c r="AW97" s="63"/>
      <c r="AX97" s="63"/>
      <c r="AY97" s="63"/>
      <c r="AZ97" s="63"/>
      <c r="BA97" s="63"/>
      <c r="BB97" s="63"/>
      <c r="BC97" s="63"/>
      <c r="BD97" s="63"/>
      <c r="BE97" s="63"/>
      <c r="BF97" s="63"/>
      <c r="BG97" s="63"/>
      <c r="BH97" s="63"/>
      <c r="BI97" s="63"/>
      <c r="BJ97" s="63"/>
      <c r="BK97" s="117"/>
      <c r="BL97" s="117"/>
      <c r="BM97" s="117"/>
      <c r="BN97" s="117"/>
      <c r="BO97" s="117"/>
      <c r="BP97" s="103"/>
      <c r="BQ97" s="103"/>
      <c r="BR97" s="103"/>
      <c r="BS97" s="103"/>
      <c r="BT97" s="103"/>
      <c r="BU97" s="103"/>
      <c r="BV97" s="103"/>
      <c r="BW97" s="103"/>
      <c r="BX97" s="103"/>
      <c r="BY97" s="103"/>
      <c r="BZ97" s="103"/>
      <c r="CA97" s="103"/>
      <c r="CB97" s="103"/>
      <c r="CC97" s="103"/>
      <c r="CD97" s="103"/>
      <c r="CE97" s="103"/>
      <c r="CF97" s="103"/>
      <c r="CG97" s="103"/>
      <c r="CH97" s="103"/>
      <c r="CI97" s="103"/>
      <c r="CJ97" s="103"/>
      <c r="CK97" s="103"/>
      <c r="CL97" s="103"/>
      <c r="CM97" s="103"/>
      <c r="CN97" s="103"/>
      <c r="CO97" s="103"/>
      <c r="CP97" s="103"/>
      <c r="CQ97" s="63"/>
      <c r="CR97" s="63"/>
      <c r="CS97" s="63"/>
      <c r="CT97" s="63"/>
      <c r="CU97" s="63"/>
      <c r="CV97" s="63"/>
      <c r="CW97" s="63"/>
      <c r="CX97" s="63"/>
      <c r="CY97" s="63"/>
    </row>
    <row r="98" spans="1:257" x14ac:dyDescent="0.2">
      <c r="A98" s="167"/>
      <c r="B98" s="167"/>
      <c r="C98" s="167"/>
      <c r="D98" s="167"/>
      <c r="E98" s="167"/>
      <c r="F98" s="167"/>
      <c r="G98" s="167"/>
      <c r="H98" s="167"/>
      <c r="I98" s="167"/>
      <c r="J98" s="167"/>
      <c r="K98" s="167"/>
      <c r="L98" s="167"/>
      <c r="M98" s="167"/>
      <c r="N98" s="167"/>
      <c r="O98" s="167"/>
      <c r="P98" s="167"/>
      <c r="Q98" s="167"/>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63"/>
      <c r="AW98" s="63"/>
      <c r="AX98" s="63"/>
      <c r="AY98" s="63"/>
      <c r="AZ98" s="63"/>
      <c r="BA98" s="63"/>
      <c r="BB98" s="63"/>
      <c r="BC98" s="63"/>
      <c r="BD98" s="63"/>
      <c r="BE98" s="63"/>
      <c r="BF98" s="63"/>
      <c r="BG98" s="63"/>
      <c r="BH98" s="63"/>
      <c r="BI98" s="63"/>
      <c r="BJ98" s="63"/>
      <c r="BK98" s="117"/>
      <c r="BL98" s="117"/>
      <c r="BM98" s="117"/>
      <c r="BN98" s="117"/>
      <c r="BO98" s="117"/>
      <c r="BP98" s="103"/>
      <c r="BQ98" s="103"/>
      <c r="BR98" s="103"/>
      <c r="BS98" s="103"/>
      <c r="BT98" s="103"/>
      <c r="BU98" s="103"/>
      <c r="BV98" s="103"/>
      <c r="BW98" s="103"/>
      <c r="BX98" s="103"/>
      <c r="BY98" s="103"/>
      <c r="BZ98" s="103"/>
      <c r="CA98" s="103"/>
      <c r="CB98" s="103"/>
      <c r="CC98" s="103"/>
      <c r="CD98" s="103"/>
      <c r="CE98" s="103"/>
      <c r="CF98" s="103"/>
      <c r="CG98" s="103"/>
      <c r="CH98" s="103"/>
      <c r="CI98" s="103"/>
      <c r="CJ98" s="103"/>
      <c r="CK98" s="103"/>
      <c r="CL98" s="103"/>
      <c r="CM98" s="103"/>
      <c r="CN98" s="103"/>
      <c r="CO98" s="103"/>
      <c r="CP98" s="103"/>
      <c r="CQ98" s="63"/>
      <c r="CR98" s="63"/>
      <c r="CS98" s="63"/>
      <c r="CT98" s="63"/>
      <c r="CU98" s="63"/>
      <c r="CV98" s="63"/>
      <c r="CW98" s="63"/>
      <c r="CX98" s="63"/>
      <c r="CY98" s="63"/>
    </row>
    <row r="99" spans="1:257" x14ac:dyDescent="0.2">
      <c r="A99" s="48" t="s">
        <v>78</v>
      </c>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39" t="s">
        <v>79</v>
      </c>
      <c r="AW99" s="39"/>
      <c r="AX99" s="39"/>
      <c r="AY99" s="39"/>
      <c r="AZ99" s="39" t="s">
        <v>42</v>
      </c>
      <c r="BA99" s="39"/>
      <c r="BB99" s="39"/>
      <c r="BC99" s="39"/>
      <c r="BD99" s="39"/>
      <c r="BE99" s="39"/>
      <c r="BF99" s="63"/>
      <c r="BG99" s="63"/>
      <c r="BH99" s="63"/>
      <c r="BI99" s="63"/>
      <c r="BJ99" s="63"/>
      <c r="BK99" s="117"/>
      <c r="BL99" s="117"/>
      <c r="BM99" s="117"/>
      <c r="BN99" s="117"/>
      <c r="BO99" s="117"/>
      <c r="BP99" s="103"/>
      <c r="BQ99" s="103"/>
      <c r="BR99" s="103"/>
      <c r="BS99" s="103"/>
      <c r="BT99" s="103"/>
      <c r="BU99" s="103"/>
      <c r="BV99" s="103"/>
      <c r="BW99" s="103"/>
      <c r="BX99" s="103"/>
      <c r="BY99" s="103"/>
      <c r="BZ99" s="103"/>
      <c r="CA99" s="103"/>
      <c r="CB99" s="103"/>
      <c r="CC99" s="103"/>
      <c r="CD99" s="103"/>
      <c r="CE99" s="103"/>
      <c r="CF99" s="103"/>
      <c r="CG99" s="103"/>
      <c r="CH99" s="103"/>
      <c r="CI99" s="103"/>
      <c r="CJ99" s="103"/>
      <c r="CK99" s="103"/>
      <c r="CL99" s="103"/>
      <c r="CM99" s="103"/>
      <c r="CN99" s="103"/>
      <c r="CO99" s="103"/>
      <c r="CP99" s="103"/>
      <c r="CQ99" s="63"/>
      <c r="CR99" s="63"/>
      <c r="CS99" s="63"/>
      <c r="CT99" s="63"/>
      <c r="CU99" s="63"/>
      <c r="CV99" s="63"/>
      <c r="CW99" s="63"/>
      <c r="CX99" s="63"/>
      <c r="CY99" s="63"/>
    </row>
    <row r="100" spans="1:257" x14ac:dyDescent="0.2">
      <c r="A100" s="88" t="s">
        <v>80</v>
      </c>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39" t="s">
        <v>81</v>
      </c>
      <c r="AW100" s="39"/>
      <c r="AX100" s="39"/>
      <c r="AY100" s="39"/>
      <c r="AZ100" s="39" t="s">
        <v>82</v>
      </c>
      <c r="BA100" s="39"/>
      <c r="BB100" s="39"/>
      <c r="BC100" s="39"/>
      <c r="BD100" s="39"/>
      <c r="BE100" s="39"/>
      <c r="BF100" s="63"/>
      <c r="BG100" s="63"/>
      <c r="BH100" s="63"/>
      <c r="BI100" s="63"/>
      <c r="BJ100" s="63"/>
      <c r="BK100" s="117"/>
      <c r="BL100" s="117"/>
      <c r="BM100" s="117"/>
      <c r="BN100" s="117"/>
      <c r="BO100" s="117"/>
      <c r="BP100" s="103"/>
      <c r="BQ100" s="103"/>
      <c r="BR100" s="103"/>
      <c r="BS100" s="103"/>
      <c r="BT100" s="103"/>
      <c r="BU100" s="103"/>
      <c r="BV100" s="103"/>
      <c r="BW100" s="103"/>
      <c r="BX100" s="103"/>
      <c r="BY100" s="103"/>
      <c r="BZ100" s="103"/>
      <c r="CA100" s="103"/>
      <c r="CB100" s="103"/>
      <c r="CC100" s="103"/>
      <c r="CD100" s="103"/>
      <c r="CE100" s="103"/>
      <c r="CF100" s="103"/>
      <c r="CG100" s="103"/>
      <c r="CH100" s="103"/>
      <c r="CI100" s="103"/>
      <c r="CJ100" s="103"/>
      <c r="CK100" s="103"/>
      <c r="CL100" s="103"/>
      <c r="CM100" s="103"/>
      <c r="CN100" s="103"/>
      <c r="CO100" s="103"/>
      <c r="CP100" s="103"/>
      <c r="CQ100" s="122" t="s">
        <v>42</v>
      </c>
      <c r="CR100" s="122"/>
      <c r="CS100" s="122"/>
      <c r="CT100" s="122"/>
      <c r="CU100" s="122"/>
      <c r="CV100" s="122"/>
      <c r="CW100" s="122"/>
      <c r="CX100" s="122"/>
      <c r="CY100" s="122"/>
    </row>
    <row r="101" spans="1:257" x14ac:dyDescent="0.2">
      <c r="A101" s="107" t="s">
        <v>83</v>
      </c>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39"/>
      <c r="AW101" s="39"/>
      <c r="AX101" s="39"/>
      <c r="AY101" s="39"/>
      <c r="AZ101" s="39"/>
      <c r="BA101" s="39"/>
      <c r="BB101" s="39"/>
      <c r="BC101" s="39"/>
      <c r="BD101" s="39"/>
      <c r="BE101" s="39"/>
      <c r="BF101" s="63"/>
      <c r="BG101" s="63"/>
      <c r="BH101" s="63"/>
      <c r="BI101" s="63"/>
      <c r="BJ101" s="63"/>
      <c r="BK101" s="117"/>
      <c r="BL101" s="117"/>
      <c r="BM101" s="117"/>
      <c r="BN101" s="117"/>
      <c r="BO101" s="117"/>
      <c r="BP101" s="103"/>
      <c r="BQ101" s="103"/>
      <c r="BR101" s="103"/>
      <c r="BS101" s="103"/>
      <c r="BT101" s="103"/>
      <c r="BU101" s="103"/>
      <c r="BV101" s="103"/>
      <c r="BW101" s="103"/>
      <c r="BX101" s="103"/>
      <c r="BY101" s="103"/>
      <c r="BZ101" s="103"/>
      <c r="CA101" s="103"/>
      <c r="CB101" s="103"/>
      <c r="CC101" s="103"/>
      <c r="CD101" s="103"/>
      <c r="CE101" s="103"/>
      <c r="CF101" s="103"/>
      <c r="CG101" s="103"/>
      <c r="CH101" s="103"/>
      <c r="CI101" s="103"/>
      <c r="CJ101" s="103"/>
      <c r="CK101" s="103"/>
      <c r="CL101" s="103"/>
      <c r="CM101" s="103"/>
      <c r="CN101" s="103"/>
      <c r="CO101" s="103"/>
      <c r="CP101" s="103"/>
      <c r="CQ101" s="122"/>
      <c r="CR101" s="122"/>
      <c r="CS101" s="122"/>
      <c r="CT101" s="122"/>
      <c r="CU101" s="122"/>
      <c r="CV101" s="122"/>
      <c r="CW101" s="122"/>
      <c r="CX101" s="122"/>
      <c r="CY101" s="122"/>
    </row>
    <row r="102" spans="1:257" x14ac:dyDescent="0.2">
      <c r="A102" s="87" t="s">
        <v>84</v>
      </c>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39"/>
      <c r="AW102" s="39"/>
      <c r="AX102" s="39"/>
      <c r="AY102" s="39"/>
      <c r="AZ102" s="39"/>
      <c r="BA102" s="39"/>
      <c r="BB102" s="39"/>
      <c r="BC102" s="39"/>
      <c r="BD102" s="39"/>
      <c r="BE102" s="39"/>
      <c r="BF102" s="63"/>
      <c r="BG102" s="63"/>
      <c r="BH102" s="63"/>
      <c r="BI102" s="63"/>
      <c r="BJ102" s="63"/>
      <c r="BK102" s="117"/>
      <c r="BL102" s="117"/>
      <c r="BM102" s="117"/>
      <c r="BN102" s="117"/>
      <c r="BO102" s="117"/>
      <c r="BP102" s="103"/>
      <c r="BQ102" s="103"/>
      <c r="BR102" s="103"/>
      <c r="BS102" s="103"/>
      <c r="BT102" s="103"/>
      <c r="BU102" s="103"/>
      <c r="BV102" s="103"/>
      <c r="BW102" s="103"/>
      <c r="BX102" s="103"/>
      <c r="BY102" s="103"/>
      <c r="BZ102" s="103"/>
      <c r="CA102" s="103"/>
      <c r="CB102" s="103"/>
      <c r="CC102" s="103"/>
      <c r="CD102" s="103"/>
      <c r="CE102" s="103"/>
      <c r="CF102" s="103"/>
      <c r="CG102" s="103"/>
      <c r="CH102" s="103"/>
      <c r="CI102" s="103"/>
      <c r="CJ102" s="103"/>
      <c r="CK102" s="103"/>
      <c r="CL102" s="103"/>
      <c r="CM102" s="103"/>
      <c r="CN102" s="103"/>
      <c r="CO102" s="103"/>
      <c r="CP102" s="103"/>
      <c r="CQ102" s="122"/>
      <c r="CR102" s="122"/>
      <c r="CS102" s="122"/>
      <c r="CT102" s="122"/>
      <c r="CU102" s="122"/>
      <c r="CV102" s="122"/>
      <c r="CW102" s="122"/>
      <c r="CX102" s="122"/>
      <c r="CY102" s="122"/>
    </row>
    <row r="103" spans="1:257" x14ac:dyDescent="0.2">
      <c r="A103" s="167"/>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7"/>
      <c r="AI103" s="167"/>
      <c r="AJ103" s="167"/>
      <c r="AK103" s="167"/>
      <c r="AL103" s="167"/>
      <c r="AM103" s="167"/>
      <c r="AN103" s="167"/>
      <c r="AO103" s="167"/>
      <c r="AP103" s="167"/>
      <c r="AQ103" s="167"/>
      <c r="AR103" s="167"/>
      <c r="AS103" s="167"/>
      <c r="AT103" s="167"/>
      <c r="AU103" s="167"/>
      <c r="AV103" s="63"/>
      <c r="AW103" s="63"/>
      <c r="AX103" s="63"/>
      <c r="AY103" s="63"/>
      <c r="AZ103" s="63"/>
      <c r="BA103" s="63"/>
      <c r="BB103" s="63"/>
      <c r="BC103" s="63"/>
      <c r="BD103" s="63"/>
      <c r="BE103" s="63"/>
      <c r="BF103" s="63"/>
      <c r="BG103" s="63"/>
      <c r="BH103" s="63"/>
      <c r="BI103" s="63"/>
      <c r="BJ103" s="63"/>
      <c r="BK103" s="117"/>
      <c r="BL103" s="117"/>
      <c r="BM103" s="117"/>
      <c r="BN103" s="117"/>
      <c r="BO103" s="117"/>
      <c r="BP103" s="103"/>
      <c r="BQ103" s="103"/>
      <c r="BR103" s="103"/>
      <c r="BS103" s="103"/>
      <c r="BT103" s="103"/>
      <c r="BU103" s="103"/>
      <c r="BV103" s="103"/>
      <c r="BW103" s="103"/>
      <c r="BX103" s="103"/>
      <c r="BY103" s="103"/>
      <c r="BZ103" s="103"/>
      <c r="CA103" s="103"/>
      <c r="CB103" s="103"/>
      <c r="CC103" s="103"/>
      <c r="CD103" s="103"/>
      <c r="CE103" s="103"/>
      <c r="CF103" s="103"/>
      <c r="CG103" s="103"/>
      <c r="CH103" s="103"/>
      <c r="CI103" s="103"/>
      <c r="CJ103" s="103"/>
      <c r="CK103" s="103"/>
      <c r="CL103" s="103"/>
      <c r="CM103" s="103"/>
      <c r="CN103" s="103"/>
      <c r="CO103" s="103"/>
      <c r="CP103" s="103"/>
      <c r="CQ103" s="63"/>
      <c r="CR103" s="63"/>
      <c r="CS103" s="63"/>
      <c r="CT103" s="63"/>
      <c r="CU103" s="63"/>
      <c r="CV103" s="63"/>
      <c r="CW103" s="63"/>
      <c r="CX103" s="63"/>
      <c r="CY103" s="63"/>
    </row>
    <row r="104" spans="1:257" s="8" customFormat="1" x14ac:dyDescent="0.2">
      <c r="A104" s="120" t="s">
        <v>85</v>
      </c>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59" t="s">
        <v>86</v>
      </c>
      <c r="AW104" s="59"/>
      <c r="AX104" s="59"/>
      <c r="AY104" s="59"/>
      <c r="AZ104" s="59" t="s">
        <v>42</v>
      </c>
      <c r="BA104" s="59"/>
      <c r="BB104" s="59"/>
      <c r="BC104" s="59"/>
      <c r="BD104" s="59"/>
      <c r="BE104" s="59"/>
      <c r="BF104" s="59" t="s">
        <v>42</v>
      </c>
      <c r="BG104" s="59"/>
      <c r="BH104" s="59"/>
      <c r="BI104" s="59"/>
      <c r="BJ104" s="59"/>
      <c r="BK104" s="59" t="s">
        <v>42</v>
      </c>
      <c r="BL104" s="59"/>
      <c r="BM104" s="59"/>
      <c r="BN104" s="59"/>
      <c r="BO104" s="59"/>
      <c r="BP104" s="61">
        <f>BP105+BP146+BP166+BP189</f>
        <v>178168348.25</v>
      </c>
      <c r="BQ104" s="61"/>
      <c r="BR104" s="61"/>
      <c r="BS104" s="61"/>
      <c r="BT104" s="61"/>
      <c r="BU104" s="61"/>
      <c r="BV104" s="61"/>
      <c r="BW104" s="61"/>
      <c r="BX104" s="61"/>
      <c r="BY104" s="61">
        <f>BY105+BY146+BY166+BY189</f>
        <v>165032450</v>
      </c>
      <c r="BZ104" s="61"/>
      <c r="CA104" s="61"/>
      <c r="CB104" s="61"/>
      <c r="CC104" s="61"/>
      <c r="CD104" s="61"/>
      <c r="CE104" s="61"/>
      <c r="CF104" s="61"/>
      <c r="CG104" s="61"/>
      <c r="CH104" s="61">
        <f>CH105+CH146+CH166+CH189</f>
        <v>165032450</v>
      </c>
      <c r="CI104" s="61"/>
      <c r="CJ104" s="61"/>
      <c r="CK104" s="61"/>
      <c r="CL104" s="61"/>
      <c r="CM104" s="61"/>
      <c r="CN104" s="61"/>
      <c r="CO104" s="61"/>
      <c r="CP104" s="61"/>
      <c r="CQ104" s="60"/>
      <c r="CR104" s="60"/>
      <c r="CS104" s="60"/>
      <c r="CT104" s="60"/>
      <c r="CU104" s="60"/>
      <c r="CV104" s="60"/>
      <c r="CW104" s="60"/>
      <c r="CX104" s="60"/>
      <c r="CY104" s="60"/>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c r="IS104" s="9"/>
      <c r="IT104" s="9"/>
      <c r="IU104" s="9"/>
      <c r="IV104" s="9"/>
      <c r="IW104" s="9"/>
    </row>
    <row r="105" spans="1:257" x14ac:dyDescent="0.2">
      <c r="A105" s="88" t="s">
        <v>47</v>
      </c>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59" t="s">
        <v>87</v>
      </c>
      <c r="AW105" s="59"/>
      <c r="AX105" s="59"/>
      <c r="AY105" s="59"/>
      <c r="AZ105" s="59" t="s">
        <v>42</v>
      </c>
      <c r="BA105" s="59"/>
      <c r="BB105" s="59"/>
      <c r="BC105" s="59"/>
      <c r="BD105" s="59"/>
      <c r="BE105" s="59"/>
      <c r="BF105" s="59" t="s">
        <v>42</v>
      </c>
      <c r="BG105" s="59"/>
      <c r="BH105" s="59"/>
      <c r="BI105" s="59"/>
      <c r="BJ105" s="59"/>
      <c r="BK105" s="59" t="s">
        <v>42</v>
      </c>
      <c r="BL105" s="59"/>
      <c r="BM105" s="59"/>
      <c r="BN105" s="59"/>
      <c r="BO105" s="59"/>
      <c r="BP105" s="61">
        <f>BP107+BP119+BP126</f>
        <v>135498372.15000001</v>
      </c>
      <c r="BQ105" s="61"/>
      <c r="BR105" s="61"/>
      <c r="BS105" s="61"/>
      <c r="BT105" s="61"/>
      <c r="BU105" s="61"/>
      <c r="BV105" s="61"/>
      <c r="BW105" s="61"/>
      <c r="BX105" s="61"/>
      <c r="BY105" s="61">
        <f>BY107+BY119+BY126</f>
        <v>124747000</v>
      </c>
      <c r="BZ105" s="61"/>
      <c r="CA105" s="61"/>
      <c r="CB105" s="61"/>
      <c r="CC105" s="61"/>
      <c r="CD105" s="61"/>
      <c r="CE105" s="61"/>
      <c r="CF105" s="61"/>
      <c r="CG105" s="61"/>
      <c r="CH105" s="61">
        <f>CH107+CH119+CH126</f>
        <v>124747000</v>
      </c>
      <c r="CI105" s="61"/>
      <c r="CJ105" s="61"/>
      <c r="CK105" s="61"/>
      <c r="CL105" s="61"/>
      <c r="CM105" s="61"/>
      <c r="CN105" s="61"/>
      <c r="CO105" s="61"/>
      <c r="CP105" s="61"/>
      <c r="CQ105" s="122" t="s">
        <v>42</v>
      </c>
      <c r="CR105" s="122"/>
      <c r="CS105" s="122"/>
      <c r="CT105" s="122"/>
      <c r="CU105" s="122"/>
      <c r="CV105" s="122"/>
      <c r="CW105" s="122"/>
      <c r="CX105" s="122"/>
      <c r="CY105" s="122"/>
    </row>
    <row r="106" spans="1:257" x14ac:dyDescent="0.2">
      <c r="A106" s="64" t="s">
        <v>88</v>
      </c>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59"/>
      <c r="AW106" s="59"/>
      <c r="AX106" s="59"/>
      <c r="AY106" s="59"/>
      <c r="AZ106" s="59"/>
      <c r="BA106" s="59"/>
      <c r="BB106" s="59"/>
      <c r="BC106" s="59"/>
      <c r="BD106" s="59"/>
      <c r="BE106" s="59"/>
      <c r="BF106" s="59"/>
      <c r="BG106" s="59"/>
      <c r="BH106" s="59"/>
      <c r="BI106" s="59"/>
      <c r="BJ106" s="59"/>
      <c r="BK106" s="59"/>
      <c r="BL106" s="59"/>
      <c r="BM106" s="59"/>
      <c r="BN106" s="59"/>
      <c r="BO106" s="59"/>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1"/>
      <c r="CL106" s="61"/>
      <c r="CM106" s="61"/>
      <c r="CN106" s="61"/>
      <c r="CO106" s="61"/>
      <c r="CP106" s="61"/>
      <c r="CQ106" s="122"/>
      <c r="CR106" s="122"/>
      <c r="CS106" s="122"/>
      <c r="CT106" s="122"/>
      <c r="CU106" s="122"/>
      <c r="CV106" s="122"/>
      <c r="CW106" s="122"/>
      <c r="CX106" s="122"/>
      <c r="CY106" s="122"/>
    </row>
    <row r="107" spans="1:257" x14ac:dyDescent="0.2">
      <c r="A107" s="106" t="s">
        <v>47</v>
      </c>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89" t="s">
        <v>89</v>
      </c>
      <c r="AW107" s="89"/>
      <c r="AX107" s="89"/>
      <c r="AY107" s="89"/>
      <c r="AZ107" s="89" t="s">
        <v>90</v>
      </c>
      <c r="BA107" s="89"/>
      <c r="BB107" s="89"/>
      <c r="BC107" s="89"/>
      <c r="BD107" s="89"/>
      <c r="BE107" s="89"/>
      <c r="BF107" s="244" t="s">
        <v>342</v>
      </c>
      <c r="BG107" s="244"/>
      <c r="BH107" s="244"/>
      <c r="BI107" s="244"/>
      <c r="BJ107" s="244"/>
      <c r="BK107" s="143" t="s">
        <v>376</v>
      </c>
      <c r="BL107" s="143"/>
      <c r="BM107" s="143"/>
      <c r="BN107" s="143"/>
      <c r="BO107" s="143"/>
      <c r="BP107" s="102">
        <f>SUM(BP109:BX118)</f>
        <v>103897755.62</v>
      </c>
      <c r="BQ107" s="102"/>
      <c r="BR107" s="102"/>
      <c r="BS107" s="102"/>
      <c r="BT107" s="102"/>
      <c r="BU107" s="102"/>
      <c r="BV107" s="102"/>
      <c r="BW107" s="102"/>
      <c r="BX107" s="102"/>
      <c r="BY107" s="102">
        <f>SUM(BY109:CG118)</f>
        <v>95649000</v>
      </c>
      <c r="BZ107" s="102"/>
      <c r="CA107" s="102"/>
      <c r="CB107" s="102"/>
      <c r="CC107" s="102"/>
      <c r="CD107" s="102"/>
      <c r="CE107" s="102"/>
      <c r="CF107" s="102"/>
      <c r="CG107" s="102"/>
      <c r="CH107" s="102">
        <f>SUM(CH109:CP118)</f>
        <v>95649000</v>
      </c>
      <c r="CI107" s="102"/>
      <c r="CJ107" s="102"/>
      <c r="CK107" s="102"/>
      <c r="CL107" s="102"/>
      <c r="CM107" s="102"/>
      <c r="CN107" s="102"/>
      <c r="CO107" s="102"/>
      <c r="CP107" s="102"/>
      <c r="CQ107" s="122" t="s">
        <v>42</v>
      </c>
      <c r="CR107" s="122"/>
      <c r="CS107" s="122"/>
      <c r="CT107" s="122"/>
      <c r="CU107" s="122"/>
      <c r="CV107" s="122"/>
      <c r="CW107" s="122"/>
      <c r="CX107" s="122"/>
      <c r="CY107" s="122"/>
    </row>
    <row r="108" spans="1:257" x14ac:dyDescent="0.2">
      <c r="A108" s="87" t="s">
        <v>91</v>
      </c>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9"/>
      <c r="AW108" s="89"/>
      <c r="AX108" s="89"/>
      <c r="AY108" s="89"/>
      <c r="AZ108" s="89"/>
      <c r="BA108" s="89"/>
      <c r="BB108" s="89"/>
      <c r="BC108" s="89"/>
      <c r="BD108" s="89"/>
      <c r="BE108" s="89"/>
      <c r="BF108" s="244"/>
      <c r="BG108" s="244"/>
      <c r="BH108" s="244"/>
      <c r="BI108" s="244"/>
      <c r="BJ108" s="244"/>
      <c r="BK108" s="143"/>
      <c r="BL108" s="143"/>
      <c r="BM108" s="143"/>
      <c r="BN108" s="143"/>
      <c r="BO108" s="143"/>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22"/>
      <c r="CR108" s="122"/>
      <c r="CS108" s="122"/>
      <c r="CT108" s="122"/>
      <c r="CU108" s="122"/>
      <c r="CV108" s="122"/>
      <c r="CW108" s="122"/>
      <c r="CX108" s="122"/>
      <c r="CY108" s="122"/>
    </row>
    <row r="109" spans="1:257" x14ac:dyDescent="0.2">
      <c r="A109" s="87" t="s">
        <v>91</v>
      </c>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63"/>
      <c r="AW109" s="63"/>
      <c r="AX109" s="63"/>
      <c r="AY109" s="63"/>
      <c r="AZ109" s="45">
        <v>111</v>
      </c>
      <c r="BA109" s="46"/>
      <c r="BB109" s="46"/>
      <c r="BC109" s="46"/>
      <c r="BD109" s="46"/>
      <c r="BE109" s="47"/>
      <c r="BF109" s="170" t="s">
        <v>343</v>
      </c>
      <c r="BG109" s="170"/>
      <c r="BH109" s="170"/>
      <c r="BI109" s="170"/>
      <c r="BJ109" s="170"/>
      <c r="BK109" s="41" t="s">
        <v>344</v>
      </c>
      <c r="BL109" s="41"/>
      <c r="BM109" s="41"/>
      <c r="BN109" s="41"/>
      <c r="BO109" s="41"/>
      <c r="BP109" s="103">
        <f>12979000-38054.1</f>
        <v>12940945.9</v>
      </c>
      <c r="BQ109" s="103"/>
      <c r="BR109" s="103"/>
      <c r="BS109" s="103"/>
      <c r="BT109" s="103"/>
      <c r="BU109" s="103"/>
      <c r="BV109" s="103"/>
      <c r="BW109" s="103"/>
      <c r="BX109" s="103"/>
      <c r="BY109" s="103">
        <f>12979000</f>
        <v>12979000</v>
      </c>
      <c r="BZ109" s="103"/>
      <c r="CA109" s="103"/>
      <c r="CB109" s="103"/>
      <c r="CC109" s="103"/>
      <c r="CD109" s="103"/>
      <c r="CE109" s="103"/>
      <c r="CF109" s="103"/>
      <c r="CG109" s="103"/>
      <c r="CH109" s="103">
        <f>12979000</f>
        <v>12979000</v>
      </c>
      <c r="CI109" s="103"/>
      <c r="CJ109" s="103"/>
      <c r="CK109" s="103"/>
      <c r="CL109" s="103"/>
      <c r="CM109" s="103"/>
      <c r="CN109" s="103"/>
      <c r="CO109" s="103"/>
      <c r="CP109" s="103"/>
      <c r="CQ109" s="63"/>
      <c r="CR109" s="63"/>
      <c r="CS109" s="63"/>
      <c r="CT109" s="63"/>
      <c r="CU109" s="63"/>
      <c r="CV109" s="63"/>
      <c r="CW109" s="63"/>
      <c r="CX109" s="63"/>
      <c r="CY109" s="63"/>
    </row>
    <row r="110" spans="1:257" x14ac:dyDescent="0.2">
      <c r="A110" s="87" t="s">
        <v>91</v>
      </c>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63"/>
      <c r="AW110" s="63"/>
      <c r="AX110" s="63"/>
      <c r="AY110" s="63"/>
      <c r="AZ110" s="45">
        <v>111</v>
      </c>
      <c r="BA110" s="46"/>
      <c r="BB110" s="46"/>
      <c r="BC110" s="46"/>
      <c r="BD110" s="46"/>
      <c r="BE110" s="47"/>
      <c r="BF110" s="170" t="s">
        <v>343</v>
      </c>
      <c r="BG110" s="170"/>
      <c r="BH110" s="170"/>
      <c r="BI110" s="170"/>
      <c r="BJ110" s="170"/>
      <c r="BK110" s="41" t="s">
        <v>359</v>
      </c>
      <c r="BL110" s="41"/>
      <c r="BM110" s="41"/>
      <c r="BN110" s="41"/>
      <c r="BO110" s="41"/>
      <c r="BP110" s="103"/>
      <c r="BQ110" s="103"/>
      <c r="BR110" s="103"/>
      <c r="BS110" s="103"/>
      <c r="BT110" s="103"/>
      <c r="BU110" s="103"/>
      <c r="BV110" s="103"/>
      <c r="BW110" s="103"/>
      <c r="BX110" s="103"/>
      <c r="BY110" s="103"/>
      <c r="BZ110" s="103"/>
      <c r="CA110" s="103"/>
      <c r="CB110" s="103"/>
      <c r="CC110" s="103"/>
      <c r="CD110" s="103"/>
      <c r="CE110" s="103"/>
      <c r="CF110" s="103"/>
      <c r="CG110" s="103"/>
      <c r="CH110" s="103"/>
      <c r="CI110" s="103"/>
      <c r="CJ110" s="103"/>
      <c r="CK110" s="103"/>
      <c r="CL110" s="103"/>
      <c r="CM110" s="103"/>
      <c r="CN110" s="103"/>
      <c r="CO110" s="103"/>
      <c r="CP110" s="103"/>
      <c r="CQ110" s="63"/>
      <c r="CR110" s="63"/>
      <c r="CS110" s="63"/>
      <c r="CT110" s="63"/>
      <c r="CU110" s="63"/>
      <c r="CV110" s="63"/>
      <c r="CW110" s="63"/>
      <c r="CX110" s="63"/>
      <c r="CY110" s="63"/>
    </row>
    <row r="111" spans="1:257" x14ac:dyDescent="0.2">
      <c r="A111" s="87" t="s">
        <v>91</v>
      </c>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63"/>
      <c r="AW111" s="63"/>
      <c r="AX111" s="63"/>
      <c r="AY111" s="63"/>
      <c r="AZ111" s="45">
        <v>111</v>
      </c>
      <c r="BA111" s="46"/>
      <c r="BB111" s="46"/>
      <c r="BC111" s="46"/>
      <c r="BD111" s="46"/>
      <c r="BE111" s="47"/>
      <c r="BF111" s="170" t="s">
        <v>343</v>
      </c>
      <c r="BG111" s="170"/>
      <c r="BH111" s="170"/>
      <c r="BI111" s="170"/>
      <c r="BJ111" s="170"/>
      <c r="BK111" s="41" t="s">
        <v>345</v>
      </c>
      <c r="BL111" s="41"/>
      <c r="BM111" s="41"/>
      <c r="BN111" s="41"/>
      <c r="BO111" s="41"/>
      <c r="BP111" s="103">
        <f>7866000</f>
        <v>7866000</v>
      </c>
      <c r="BQ111" s="103"/>
      <c r="BR111" s="103"/>
      <c r="BS111" s="103"/>
      <c r="BT111" s="103"/>
      <c r="BU111" s="103"/>
      <c r="BV111" s="103"/>
      <c r="BW111" s="103"/>
      <c r="BX111" s="103"/>
      <c r="BY111" s="103">
        <f>7866000</f>
        <v>7866000</v>
      </c>
      <c r="BZ111" s="103"/>
      <c r="CA111" s="103"/>
      <c r="CB111" s="103"/>
      <c r="CC111" s="103"/>
      <c r="CD111" s="103"/>
      <c r="CE111" s="103"/>
      <c r="CF111" s="103"/>
      <c r="CG111" s="103"/>
      <c r="CH111" s="103">
        <f>7866000</f>
        <v>7866000</v>
      </c>
      <c r="CI111" s="103"/>
      <c r="CJ111" s="103"/>
      <c r="CK111" s="103"/>
      <c r="CL111" s="103"/>
      <c r="CM111" s="103"/>
      <c r="CN111" s="103"/>
      <c r="CO111" s="103"/>
      <c r="CP111" s="103"/>
      <c r="CQ111" s="63"/>
      <c r="CR111" s="63"/>
      <c r="CS111" s="63"/>
      <c r="CT111" s="63"/>
      <c r="CU111" s="63"/>
      <c r="CV111" s="63"/>
      <c r="CW111" s="63"/>
      <c r="CX111" s="63"/>
      <c r="CY111" s="63"/>
    </row>
    <row r="112" spans="1:257" ht="12.75" customHeight="1" x14ac:dyDescent="0.2">
      <c r="A112" s="87" t="s">
        <v>91</v>
      </c>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63"/>
      <c r="AW112" s="63"/>
      <c r="AX112" s="63"/>
      <c r="AY112" s="63"/>
      <c r="AZ112" s="45">
        <v>111</v>
      </c>
      <c r="BA112" s="46"/>
      <c r="BB112" s="46"/>
      <c r="BC112" s="46"/>
      <c r="BD112" s="46"/>
      <c r="BE112" s="47"/>
      <c r="BF112" s="170" t="s">
        <v>343</v>
      </c>
      <c r="BG112" s="170"/>
      <c r="BH112" s="170"/>
      <c r="BI112" s="170"/>
      <c r="BJ112" s="170"/>
      <c r="BK112" s="41" t="s">
        <v>346</v>
      </c>
      <c r="BL112" s="41"/>
      <c r="BM112" s="41"/>
      <c r="BN112" s="41"/>
      <c r="BO112" s="41"/>
      <c r="BP112" s="103">
        <f>6246000+225000+8519000</f>
        <v>14990000</v>
      </c>
      <c r="BQ112" s="103"/>
      <c r="BR112" s="103"/>
      <c r="BS112" s="103"/>
      <c r="BT112" s="103"/>
      <c r="BU112" s="103"/>
      <c r="BV112" s="103"/>
      <c r="BW112" s="103"/>
      <c r="BX112" s="103"/>
      <c r="BY112" s="103">
        <f>14990000</f>
        <v>14990000</v>
      </c>
      <c r="BZ112" s="103"/>
      <c r="CA112" s="103"/>
      <c r="CB112" s="103"/>
      <c r="CC112" s="103"/>
      <c r="CD112" s="103"/>
      <c r="CE112" s="103"/>
      <c r="CF112" s="103"/>
      <c r="CG112" s="103"/>
      <c r="CH112" s="103">
        <f>14990000</f>
        <v>14990000</v>
      </c>
      <c r="CI112" s="103"/>
      <c r="CJ112" s="103"/>
      <c r="CK112" s="103"/>
      <c r="CL112" s="103"/>
      <c r="CM112" s="103"/>
      <c r="CN112" s="103"/>
      <c r="CO112" s="103"/>
      <c r="CP112" s="103"/>
      <c r="CQ112" s="63"/>
      <c r="CR112" s="63"/>
      <c r="CS112" s="63"/>
      <c r="CT112" s="63"/>
      <c r="CU112" s="63"/>
      <c r="CV112" s="63"/>
      <c r="CW112" s="63"/>
      <c r="CX112" s="63"/>
      <c r="CY112" s="63"/>
    </row>
    <row r="113" spans="1:103" x14ac:dyDescent="0.2">
      <c r="A113" s="87" t="s">
        <v>91</v>
      </c>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63"/>
      <c r="AW113" s="63"/>
      <c r="AX113" s="63"/>
      <c r="AY113" s="63"/>
      <c r="AZ113" s="45">
        <v>111</v>
      </c>
      <c r="BA113" s="46"/>
      <c r="BB113" s="46"/>
      <c r="BC113" s="46"/>
      <c r="BD113" s="46"/>
      <c r="BE113" s="47"/>
      <c r="BF113" s="170" t="s">
        <v>343</v>
      </c>
      <c r="BG113" s="170"/>
      <c r="BH113" s="170"/>
      <c r="BI113" s="170"/>
      <c r="BJ113" s="170"/>
      <c r="BK113" s="41" t="s">
        <v>347</v>
      </c>
      <c r="BL113" s="41"/>
      <c r="BM113" s="41"/>
      <c r="BN113" s="41"/>
      <c r="BO113" s="41"/>
      <c r="BP113" s="103"/>
      <c r="BQ113" s="103"/>
      <c r="BR113" s="103"/>
      <c r="BS113" s="103"/>
      <c r="BT113" s="103"/>
      <c r="BU113" s="103"/>
      <c r="BV113" s="103"/>
      <c r="BW113" s="103"/>
      <c r="BX113" s="103"/>
      <c r="BY113" s="103"/>
      <c r="BZ113" s="103"/>
      <c r="CA113" s="103"/>
      <c r="CB113" s="103"/>
      <c r="CC113" s="103"/>
      <c r="CD113" s="103"/>
      <c r="CE113" s="103"/>
      <c r="CF113" s="103"/>
      <c r="CG113" s="103"/>
      <c r="CH113" s="103"/>
      <c r="CI113" s="103"/>
      <c r="CJ113" s="103"/>
      <c r="CK113" s="103"/>
      <c r="CL113" s="103"/>
      <c r="CM113" s="103"/>
      <c r="CN113" s="103"/>
      <c r="CO113" s="103"/>
      <c r="CP113" s="103"/>
      <c r="CQ113" s="63"/>
      <c r="CR113" s="63"/>
      <c r="CS113" s="63"/>
      <c r="CT113" s="63"/>
      <c r="CU113" s="63"/>
      <c r="CV113" s="63"/>
      <c r="CW113" s="63"/>
      <c r="CX113" s="63"/>
      <c r="CY113" s="63"/>
    </row>
    <row r="114" spans="1:103" x14ac:dyDescent="0.2">
      <c r="A114" s="87" t="s">
        <v>91</v>
      </c>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63"/>
      <c r="AW114" s="63"/>
      <c r="AX114" s="63"/>
      <c r="AY114" s="63"/>
      <c r="AZ114" s="45">
        <v>111</v>
      </c>
      <c r="BA114" s="46"/>
      <c r="BB114" s="46"/>
      <c r="BC114" s="46"/>
      <c r="BD114" s="46"/>
      <c r="BE114" s="47"/>
      <c r="BF114" s="170" t="s">
        <v>343</v>
      </c>
      <c r="BG114" s="170"/>
      <c r="BH114" s="170"/>
      <c r="BI114" s="170"/>
      <c r="BJ114" s="170"/>
      <c r="BK114" s="41" t="s">
        <v>348</v>
      </c>
      <c r="BL114" s="41"/>
      <c r="BM114" s="41"/>
      <c r="BN114" s="41"/>
      <c r="BO114" s="41"/>
      <c r="BP114" s="103">
        <f>59814000</f>
        <v>59814000</v>
      </c>
      <c r="BQ114" s="103"/>
      <c r="BR114" s="103"/>
      <c r="BS114" s="103"/>
      <c r="BT114" s="103"/>
      <c r="BU114" s="103"/>
      <c r="BV114" s="103"/>
      <c r="BW114" s="103"/>
      <c r="BX114" s="103"/>
      <c r="BY114" s="103">
        <f>59814000</f>
        <v>59814000</v>
      </c>
      <c r="BZ114" s="103"/>
      <c r="CA114" s="103"/>
      <c r="CB114" s="103"/>
      <c r="CC114" s="103"/>
      <c r="CD114" s="103"/>
      <c r="CE114" s="103"/>
      <c r="CF114" s="103"/>
      <c r="CG114" s="103"/>
      <c r="CH114" s="103">
        <f>59814000</f>
        <v>59814000</v>
      </c>
      <c r="CI114" s="103"/>
      <c r="CJ114" s="103"/>
      <c r="CK114" s="103"/>
      <c r="CL114" s="103"/>
      <c r="CM114" s="103"/>
      <c r="CN114" s="103"/>
      <c r="CO114" s="103"/>
      <c r="CP114" s="103"/>
      <c r="CQ114" s="63"/>
      <c r="CR114" s="63"/>
      <c r="CS114" s="63"/>
      <c r="CT114" s="63"/>
      <c r="CU114" s="63"/>
      <c r="CV114" s="63"/>
      <c r="CW114" s="63"/>
      <c r="CX114" s="63"/>
      <c r="CY114" s="63"/>
    </row>
    <row r="115" spans="1:103" ht="12.75" customHeight="1" x14ac:dyDescent="0.2">
      <c r="A115" s="87" t="s">
        <v>91</v>
      </c>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63"/>
      <c r="AW115" s="63"/>
      <c r="AX115" s="63"/>
      <c r="AY115" s="63"/>
      <c r="AZ115" s="45">
        <v>111</v>
      </c>
      <c r="BA115" s="46"/>
      <c r="BB115" s="46"/>
      <c r="BC115" s="46"/>
      <c r="BD115" s="46"/>
      <c r="BE115" s="47"/>
      <c r="BF115" s="170" t="s">
        <v>361</v>
      </c>
      <c r="BG115" s="170"/>
      <c r="BH115" s="170"/>
      <c r="BI115" s="170"/>
      <c r="BJ115" s="170"/>
      <c r="BK115" s="41" t="s">
        <v>355</v>
      </c>
      <c r="BL115" s="41"/>
      <c r="BM115" s="41"/>
      <c r="BN115" s="41"/>
      <c r="BO115" s="41"/>
      <c r="BP115" s="103">
        <f>7866000</f>
        <v>7866000</v>
      </c>
      <c r="BQ115" s="103"/>
      <c r="BR115" s="103"/>
      <c r="BS115" s="103"/>
      <c r="BT115" s="103"/>
      <c r="BU115" s="103"/>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63"/>
      <c r="CR115" s="63"/>
      <c r="CS115" s="63"/>
      <c r="CT115" s="63"/>
      <c r="CU115" s="63"/>
      <c r="CV115" s="63"/>
      <c r="CW115" s="63"/>
      <c r="CX115" s="63"/>
      <c r="CY115" s="63"/>
    </row>
    <row r="116" spans="1:103" ht="12.75" customHeight="1" x14ac:dyDescent="0.2">
      <c r="A116" s="87" t="s">
        <v>91</v>
      </c>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63"/>
      <c r="AW116" s="63"/>
      <c r="AX116" s="63"/>
      <c r="AY116" s="63"/>
      <c r="AZ116" s="45">
        <v>111</v>
      </c>
      <c r="BA116" s="46"/>
      <c r="BB116" s="46"/>
      <c r="BC116" s="46"/>
      <c r="BD116" s="46"/>
      <c r="BE116" s="47"/>
      <c r="BF116" s="170" t="s">
        <v>360</v>
      </c>
      <c r="BG116" s="170"/>
      <c r="BH116" s="170"/>
      <c r="BI116" s="170"/>
      <c r="BJ116" s="170"/>
      <c r="BK116" s="41" t="s">
        <v>353</v>
      </c>
      <c r="BL116" s="41"/>
      <c r="BM116" s="41"/>
      <c r="BN116" s="41"/>
      <c r="BO116" s="41"/>
      <c r="BP116" s="42">
        <f>54000</f>
        <v>54000</v>
      </c>
      <c r="BQ116" s="43"/>
      <c r="BR116" s="43"/>
      <c r="BS116" s="43"/>
      <c r="BT116" s="43"/>
      <c r="BU116" s="43"/>
      <c r="BV116" s="43"/>
      <c r="BW116" s="44"/>
      <c r="BX116" s="27"/>
      <c r="BY116" s="42"/>
      <c r="BZ116" s="43"/>
      <c r="CA116" s="43"/>
      <c r="CB116" s="43"/>
      <c r="CC116" s="43"/>
      <c r="CD116" s="43"/>
      <c r="CE116" s="43"/>
      <c r="CF116" s="43"/>
      <c r="CG116" s="44"/>
      <c r="CH116" s="42"/>
      <c r="CI116" s="43"/>
      <c r="CJ116" s="43"/>
      <c r="CK116" s="43"/>
      <c r="CL116" s="43"/>
      <c r="CM116" s="43"/>
      <c r="CN116" s="43"/>
      <c r="CO116" s="43"/>
      <c r="CP116" s="44"/>
      <c r="CQ116" s="45"/>
      <c r="CR116" s="46"/>
      <c r="CS116" s="46"/>
      <c r="CT116" s="46"/>
      <c r="CU116" s="46"/>
      <c r="CV116" s="46"/>
      <c r="CW116" s="46"/>
      <c r="CX116" s="46"/>
      <c r="CY116" s="47"/>
    </row>
    <row r="117" spans="1:103" ht="12.75" customHeight="1" x14ac:dyDescent="0.2">
      <c r="A117" s="48" t="s">
        <v>91</v>
      </c>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8"/>
      <c r="AV117" s="45"/>
      <c r="AW117" s="46"/>
      <c r="AX117" s="46"/>
      <c r="AY117" s="47"/>
      <c r="AZ117" s="45">
        <v>111</v>
      </c>
      <c r="BA117" s="46"/>
      <c r="BB117" s="46"/>
      <c r="BC117" s="46"/>
      <c r="BD117" s="46"/>
      <c r="BE117" s="47"/>
      <c r="BF117" s="75" t="s">
        <v>361</v>
      </c>
      <c r="BG117" s="76"/>
      <c r="BH117" s="76"/>
      <c r="BI117" s="76"/>
      <c r="BJ117" s="77"/>
      <c r="BK117" s="41" t="s">
        <v>358</v>
      </c>
      <c r="BL117" s="41"/>
      <c r="BM117" s="41"/>
      <c r="BN117" s="41"/>
      <c r="BO117" s="41"/>
      <c r="BP117" s="42">
        <f>297809.72</f>
        <v>297809.71999999997</v>
      </c>
      <c r="BQ117" s="43"/>
      <c r="BR117" s="43"/>
      <c r="BS117" s="43"/>
      <c r="BT117" s="43"/>
      <c r="BU117" s="43"/>
      <c r="BV117" s="43"/>
      <c r="BW117" s="44"/>
      <c r="BX117" s="31"/>
      <c r="BY117" s="42"/>
      <c r="BZ117" s="43"/>
      <c r="CA117" s="43"/>
      <c r="CB117" s="43"/>
      <c r="CC117" s="43"/>
      <c r="CD117" s="43"/>
      <c r="CE117" s="43"/>
      <c r="CF117" s="43"/>
      <c r="CG117" s="44"/>
      <c r="CH117" s="42"/>
      <c r="CI117" s="43"/>
      <c r="CJ117" s="43"/>
      <c r="CK117" s="43"/>
      <c r="CL117" s="43"/>
      <c r="CM117" s="43"/>
      <c r="CN117" s="43"/>
      <c r="CO117" s="43"/>
      <c r="CP117" s="44"/>
      <c r="CQ117" s="45"/>
      <c r="CR117" s="46"/>
      <c r="CS117" s="46"/>
      <c r="CT117" s="46"/>
      <c r="CU117" s="46"/>
      <c r="CV117" s="46"/>
      <c r="CW117" s="46"/>
      <c r="CX117" s="46"/>
      <c r="CY117" s="47"/>
    </row>
    <row r="118" spans="1:103" ht="12.75" customHeight="1" x14ac:dyDescent="0.2">
      <c r="A118" s="87" t="s">
        <v>91</v>
      </c>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63"/>
      <c r="AW118" s="63"/>
      <c r="AX118" s="63"/>
      <c r="AY118" s="63"/>
      <c r="AZ118" s="45">
        <v>111</v>
      </c>
      <c r="BA118" s="46"/>
      <c r="BB118" s="46"/>
      <c r="BC118" s="46"/>
      <c r="BD118" s="46"/>
      <c r="BE118" s="47"/>
      <c r="BF118" s="170" t="s">
        <v>361</v>
      </c>
      <c r="BG118" s="170"/>
      <c r="BH118" s="170"/>
      <c r="BI118" s="170"/>
      <c r="BJ118" s="170"/>
      <c r="BK118" s="41" t="s">
        <v>393</v>
      </c>
      <c r="BL118" s="41"/>
      <c r="BM118" s="41"/>
      <c r="BN118" s="41"/>
      <c r="BO118" s="41"/>
      <c r="BP118" s="103">
        <f>69000</f>
        <v>69000</v>
      </c>
      <c r="BQ118" s="103"/>
      <c r="BR118" s="103"/>
      <c r="BS118" s="103"/>
      <c r="BT118" s="103"/>
      <c r="BU118" s="103"/>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63"/>
      <c r="CR118" s="63"/>
      <c r="CS118" s="63"/>
      <c r="CT118" s="63"/>
      <c r="CU118" s="63"/>
      <c r="CV118" s="63"/>
      <c r="CW118" s="63"/>
      <c r="CX118" s="63"/>
      <c r="CY118" s="63"/>
    </row>
    <row r="119" spans="1:103" x14ac:dyDescent="0.2">
      <c r="A119" s="48" t="s">
        <v>92</v>
      </c>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89" t="s">
        <v>93</v>
      </c>
      <c r="AW119" s="89"/>
      <c r="AX119" s="89"/>
      <c r="AY119" s="89"/>
      <c r="AZ119" s="89" t="s">
        <v>94</v>
      </c>
      <c r="BA119" s="89"/>
      <c r="BB119" s="89"/>
      <c r="BC119" s="89"/>
      <c r="BD119" s="89"/>
      <c r="BE119" s="89"/>
      <c r="BF119" s="256" t="s">
        <v>342</v>
      </c>
      <c r="BG119" s="257"/>
      <c r="BH119" s="257"/>
      <c r="BI119" s="257"/>
      <c r="BJ119" s="258"/>
      <c r="BK119" s="204" t="s">
        <v>376</v>
      </c>
      <c r="BL119" s="205"/>
      <c r="BM119" s="205"/>
      <c r="BN119" s="205"/>
      <c r="BO119" s="206"/>
      <c r="BP119" s="102">
        <f>SUM(BP120:BX121)</f>
        <v>218000</v>
      </c>
      <c r="BQ119" s="102"/>
      <c r="BR119" s="102"/>
      <c r="BS119" s="102"/>
      <c r="BT119" s="102"/>
      <c r="BU119" s="102"/>
      <c r="BV119" s="102"/>
      <c r="BW119" s="102"/>
      <c r="BX119" s="102"/>
      <c r="BY119" s="102">
        <f>SUM(BY120:CG121)</f>
        <v>218000</v>
      </c>
      <c r="BZ119" s="102"/>
      <c r="CA119" s="102"/>
      <c r="CB119" s="102"/>
      <c r="CC119" s="102"/>
      <c r="CD119" s="102"/>
      <c r="CE119" s="102"/>
      <c r="CF119" s="102"/>
      <c r="CG119" s="102"/>
      <c r="CH119" s="102">
        <f>SUM(CH120:CP121)</f>
        <v>218000</v>
      </c>
      <c r="CI119" s="102"/>
      <c r="CJ119" s="102"/>
      <c r="CK119" s="102"/>
      <c r="CL119" s="102"/>
      <c r="CM119" s="102"/>
      <c r="CN119" s="102"/>
      <c r="CO119" s="102"/>
      <c r="CP119" s="102"/>
      <c r="CQ119" s="122" t="s">
        <v>42</v>
      </c>
      <c r="CR119" s="122"/>
      <c r="CS119" s="122"/>
      <c r="CT119" s="122"/>
      <c r="CU119" s="122"/>
      <c r="CV119" s="122"/>
      <c r="CW119" s="122"/>
      <c r="CX119" s="122"/>
      <c r="CY119" s="122"/>
    </row>
    <row r="120" spans="1:103" ht="12.75" customHeight="1" x14ac:dyDescent="0.2">
      <c r="A120" s="48" t="s">
        <v>92</v>
      </c>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39"/>
      <c r="AW120" s="39"/>
      <c r="AX120" s="39"/>
      <c r="AY120" s="39"/>
      <c r="AZ120" s="39" t="s">
        <v>94</v>
      </c>
      <c r="BA120" s="39"/>
      <c r="BB120" s="39"/>
      <c r="BC120" s="39"/>
      <c r="BD120" s="39"/>
      <c r="BE120" s="39"/>
      <c r="BF120" s="253" t="s">
        <v>343</v>
      </c>
      <c r="BG120" s="254"/>
      <c r="BH120" s="254"/>
      <c r="BI120" s="254"/>
      <c r="BJ120" s="255"/>
      <c r="BK120" s="41" t="s">
        <v>344</v>
      </c>
      <c r="BL120" s="41"/>
      <c r="BM120" s="41"/>
      <c r="BN120" s="41"/>
      <c r="BO120" s="41"/>
      <c r="BP120" s="103">
        <f>42000</f>
        <v>42000</v>
      </c>
      <c r="BQ120" s="103"/>
      <c r="BR120" s="103"/>
      <c r="BS120" s="103"/>
      <c r="BT120" s="103"/>
      <c r="BU120" s="103"/>
      <c r="BV120" s="103"/>
      <c r="BW120" s="103"/>
      <c r="BX120" s="103"/>
      <c r="BY120" s="103">
        <f>42000</f>
        <v>42000</v>
      </c>
      <c r="BZ120" s="103"/>
      <c r="CA120" s="103"/>
      <c r="CB120" s="103"/>
      <c r="CC120" s="103"/>
      <c r="CD120" s="103"/>
      <c r="CE120" s="103"/>
      <c r="CF120" s="103"/>
      <c r="CG120" s="103"/>
      <c r="CH120" s="103">
        <f>42000</f>
        <v>42000</v>
      </c>
      <c r="CI120" s="103"/>
      <c r="CJ120" s="103"/>
      <c r="CK120" s="103"/>
      <c r="CL120" s="103"/>
      <c r="CM120" s="103"/>
      <c r="CN120" s="103"/>
      <c r="CO120" s="103"/>
      <c r="CP120" s="103"/>
      <c r="CQ120" s="122" t="s">
        <v>42</v>
      </c>
      <c r="CR120" s="122"/>
      <c r="CS120" s="122"/>
      <c r="CT120" s="122"/>
      <c r="CU120" s="122"/>
      <c r="CV120" s="122"/>
      <c r="CW120" s="122"/>
      <c r="CX120" s="122"/>
      <c r="CY120" s="122"/>
    </row>
    <row r="121" spans="1:103" x14ac:dyDescent="0.2">
      <c r="A121" s="48" t="s">
        <v>92</v>
      </c>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39"/>
      <c r="AW121" s="39"/>
      <c r="AX121" s="39"/>
      <c r="AY121" s="39"/>
      <c r="AZ121" s="39" t="s">
        <v>94</v>
      </c>
      <c r="BA121" s="39"/>
      <c r="BB121" s="39"/>
      <c r="BC121" s="39"/>
      <c r="BD121" s="39"/>
      <c r="BE121" s="39"/>
      <c r="BF121" s="170" t="s">
        <v>343</v>
      </c>
      <c r="BG121" s="170"/>
      <c r="BH121" s="170"/>
      <c r="BI121" s="170"/>
      <c r="BJ121" s="170"/>
      <c r="BK121" s="41" t="s">
        <v>348</v>
      </c>
      <c r="BL121" s="41"/>
      <c r="BM121" s="41"/>
      <c r="BN121" s="41"/>
      <c r="BO121" s="41"/>
      <c r="BP121" s="103">
        <f>176000</f>
        <v>176000</v>
      </c>
      <c r="BQ121" s="103"/>
      <c r="BR121" s="103"/>
      <c r="BS121" s="103"/>
      <c r="BT121" s="103"/>
      <c r="BU121" s="103"/>
      <c r="BV121" s="103"/>
      <c r="BW121" s="103"/>
      <c r="BX121" s="103"/>
      <c r="BY121" s="103">
        <f>176000</f>
        <v>176000</v>
      </c>
      <c r="BZ121" s="103"/>
      <c r="CA121" s="103"/>
      <c r="CB121" s="103"/>
      <c r="CC121" s="103"/>
      <c r="CD121" s="103"/>
      <c r="CE121" s="103"/>
      <c r="CF121" s="103"/>
      <c r="CG121" s="103"/>
      <c r="CH121" s="103">
        <f>176000</f>
        <v>176000</v>
      </c>
      <c r="CI121" s="103"/>
      <c r="CJ121" s="103"/>
      <c r="CK121" s="103"/>
      <c r="CL121" s="103"/>
      <c r="CM121" s="103"/>
      <c r="CN121" s="103"/>
      <c r="CO121" s="103"/>
      <c r="CP121" s="103"/>
      <c r="CQ121" s="122" t="s">
        <v>42</v>
      </c>
      <c r="CR121" s="122"/>
      <c r="CS121" s="122"/>
      <c r="CT121" s="122"/>
      <c r="CU121" s="122"/>
      <c r="CV121" s="122"/>
      <c r="CW121" s="122"/>
      <c r="CX121" s="122"/>
      <c r="CY121" s="122"/>
    </row>
    <row r="122" spans="1:103" x14ac:dyDescent="0.2">
      <c r="A122" s="88" t="s">
        <v>95</v>
      </c>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39" t="s">
        <v>96</v>
      </c>
      <c r="AW122" s="39"/>
      <c r="AX122" s="39"/>
      <c r="AY122" s="39"/>
      <c r="AZ122" s="39" t="s">
        <v>97</v>
      </c>
      <c r="BA122" s="39"/>
      <c r="BB122" s="39"/>
      <c r="BC122" s="39"/>
      <c r="BD122" s="39"/>
      <c r="BE122" s="39"/>
      <c r="BF122" s="63"/>
      <c r="BG122" s="63"/>
      <c r="BH122" s="63"/>
      <c r="BI122" s="63"/>
      <c r="BJ122" s="63"/>
      <c r="BK122" s="117"/>
      <c r="BL122" s="117"/>
      <c r="BM122" s="117"/>
      <c r="BN122" s="117"/>
      <c r="BO122" s="117"/>
      <c r="BP122" s="103"/>
      <c r="BQ122" s="103"/>
      <c r="BR122" s="103"/>
      <c r="BS122" s="103"/>
      <c r="BT122" s="103"/>
      <c r="BU122" s="103"/>
      <c r="BV122" s="103"/>
      <c r="BW122" s="103"/>
      <c r="BX122" s="103"/>
      <c r="BY122" s="103"/>
      <c r="BZ122" s="103"/>
      <c r="CA122" s="103"/>
      <c r="CB122" s="103"/>
      <c r="CC122" s="103"/>
      <c r="CD122" s="103"/>
      <c r="CE122" s="103"/>
      <c r="CF122" s="103"/>
      <c r="CG122" s="103"/>
      <c r="CH122" s="103"/>
      <c r="CI122" s="103"/>
      <c r="CJ122" s="103"/>
      <c r="CK122" s="103"/>
      <c r="CL122" s="103"/>
      <c r="CM122" s="103"/>
      <c r="CN122" s="103"/>
      <c r="CO122" s="103"/>
      <c r="CP122" s="103"/>
      <c r="CQ122" s="122" t="s">
        <v>42</v>
      </c>
      <c r="CR122" s="122"/>
      <c r="CS122" s="122"/>
      <c r="CT122" s="122"/>
      <c r="CU122" s="122"/>
      <c r="CV122" s="122"/>
      <c r="CW122" s="122"/>
      <c r="CX122" s="122"/>
      <c r="CY122" s="122"/>
    </row>
    <row r="123" spans="1:103" x14ac:dyDescent="0.2">
      <c r="A123" s="87" t="s">
        <v>98</v>
      </c>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39"/>
      <c r="AW123" s="39"/>
      <c r="AX123" s="39"/>
      <c r="AY123" s="39"/>
      <c r="AZ123" s="39"/>
      <c r="BA123" s="39"/>
      <c r="BB123" s="39"/>
      <c r="BC123" s="39"/>
      <c r="BD123" s="39"/>
      <c r="BE123" s="39"/>
      <c r="BF123" s="63"/>
      <c r="BG123" s="63"/>
      <c r="BH123" s="63"/>
      <c r="BI123" s="63"/>
      <c r="BJ123" s="63"/>
      <c r="BK123" s="117"/>
      <c r="BL123" s="117"/>
      <c r="BM123" s="117"/>
      <c r="BN123" s="117"/>
      <c r="BO123" s="117"/>
      <c r="BP123" s="103"/>
      <c r="BQ123" s="103"/>
      <c r="BR123" s="103"/>
      <c r="BS123" s="103"/>
      <c r="BT123" s="103"/>
      <c r="BU123" s="103"/>
      <c r="BV123" s="103"/>
      <c r="BW123" s="103"/>
      <c r="BX123" s="103"/>
      <c r="BY123" s="103"/>
      <c r="BZ123" s="103"/>
      <c r="CA123" s="103"/>
      <c r="CB123" s="103"/>
      <c r="CC123" s="103"/>
      <c r="CD123" s="103"/>
      <c r="CE123" s="103"/>
      <c r="CF123" s="103"/>
      <c r="CG123" s="103"/>
      <c r="CH123" s="103"/>
      <c r="CI123" s="103"/>
      <c r="CJ123" s="103"/>
      <c r="CK123" s="103"/>
      <c r="CL123" s="103"/>
      <c r="CM123" s="103"/>
      <c r="CN123" s="103"/>
      <c r="CO123" s="103"/>
      <c r="CP123" s="103"/>
      <c r="CQ123" s="122"/>
      <c r="CR123" s="122"/>
      <c r="CS123" s="122"/>
      <c r="CT123" s="122"/>
      <c r="CU123" s="122"/>
      <c r="CV123" s="122"/>
      <c r="CW123" s="122"/>
      <c r="CX123" s="122"/>
      <c r="CY123" s="122"/>
    </row>
    <row r="124" spans="1:103" x14ac:dyDescent="0.2">
      <c r="A124" s="88" t="s">
        <v>99</v>
      </c>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9" t="s">
        <v>100</v>
      </c>
      <c r="AW124" s="89"/>
      <c r="AX124" s="89"/>
      <c r="AY124" s="89"/>
      <c r="AZ124" s="89" t="s">
        <v>101</v>
      </c>
      <c r="BA124" s="89"/>
      <c r="BB124" s="89"/>
      <c r="BC124" s="89"/>
      <c r="BD124" s="89"/>
      <c r="BE124" s="89"/>
      <c r="BF124" s="244" t="s">
        <v>342</v>
      </c>
      <c r="BG124" s="244"/>
      <c r="BH124" s="244"/>
      <c r="BI124" s="244"/>
      <c r="BJ124" s="244"/>
      <c r="BK124" s="143" t="s">
        <v>376</v>
      </c>
      <c r="BL124" s="143"/>
      <c r="BM124" s="143"/>
      <c r="BN124" s="143"/>
      <c r="BO124" s="143"/>
      <c r="BP124" s="102">
        <f>BP126+BP138</f>
        <v>31382616.530000001</v>
      </c>
      <c r="BQ124" s="102"/>
      <c r="BR124" s="102"/>
      <c r="BS124" s="102"/>
      <c r="BT124" s="102"/>
      <c r="BU124" s="102"/>
      <c r="BV124" s="102"/>
      <c r="BW124" s="102"/>
      <c r="BX124" s="102"/>
      <c r="BY124" s="102">
        <f>BY126+BY138</f>
        <v>28880000</v>
      </c>
      <c r="BZ124" s="102"/>
      <c r="CA124" s="102"/>
      <c r="CB124" s="102"/>
      <c r="CC124" s="102"/>
      <c r="CD124" s="102"/>
      <c r="CE124" s="102"/>
      <c r="CF124" s="102"/>
      <c r="CG124" s="102"/>
      <c r="CH124" s="102">
        <f>CH126+CH138</f>
        <v>28880000</v>
      </c>
      <c r="CI124" s="102"/>
      <c r="CJ124" s="102"/>
      <c r="CK124" s="102"/>
      <c r="CL124" s="102"/>
      <c r="CM124" s="102"/>
      <c r="CN124" s="102"/>
      <c r="CO124" s="102"/>
      <c r="CP124" s="102"/>
      <c r="CQ124" s="122" t="s">
        <v>42</v>
      </c>
      <c r="CR124" s="122"/>
      <c r="CS124" s="122"/>
      <c r="CT124" s="122"/>
      <c r="CU124" s="122"/>
      <c r="CV124" s="122"/>
      <c r="CW124" s="122"/>
      <c r="CX124" s="122"/>
      <c r="CY124" s="122"/>
    </row>
    <row r="125" spans="1:103" x14ac:dyDescent="0.2">
      <c r="A125" s="87" t="s">
        <v>102</v>
      </c>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89"/>
      <c r="AW125" s="89"/>
      <c r="AX125" s="89"/>
      <c r="AY125" s="89"/>
      <c r="AZ125" s="89"/>
      <c r="BA125" s="89"/>
      <c r="BB125" s="89"/>
      <c r="BC125" s="89"/>
      <c r="BD125" s="89"/>
      <c r="BE125" s="89"/>
      <c r="BF125" s="244"/>
      <c r="BG125" s="244"/>
      <c r="BH125" s="244"/>
      <c r="BI125" s="244"/>
      <c r="BJ125" s="244"/>
      <c r="BK125" s="143"/>
      <c r="BL125" s="143"/>
      <c r="BM125" s="143"/>
      <c r="BN125" s="143"/>
      <c r="BO125" s="143"/>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22"/>
      <c r="CR125" s="122"/>
      <c r="CS125" s="122"/>
      <c r="CT125" s="122"/>
      <c r="CU125" s="122"/>
      <c r="CV125" s="122"/>
      <c r="CW125" s="122"/>
      <c r="CX125" s="122"/>
      <c r="CY125" s="122"/>
    </row>
    <row r="126" spans="1:103" x14ac:dyDescent="0.2">
      <c r="A126" s="88" t="s">
        <v>47</v>
      </c>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9" t="s">
        <v>103</v>
      </c>
      <c r="AW126" s="89"/>
      <c r="AX126" s="89"/>
      <c r="AY126" s="89"/>
      <c r="AZ126" s="89" t="s">
        <v>101</v>
      </c>
      <c r="BA126" s="89"/>
      <c r="BB126" s="89"/>
      <c r="BC126" s="89"/>
      <c r="BD126" s="89"/>
      <c r="BE126" s="89"/>
      <c r="BF126" s="244" t="s">
        <v>342</v>
      </c>
      <c r="BG126" s="244"/>
      <c r="BH126" s="244"/>
      <c r="BI126" s="244"/>
      <c r="BJ126" s="244"/>
      <c r="BK126" s="143" t="s">
        <v>376</v>
      </c>
      <c r="BL126" s="143"/>
      <c r="BM126" s="143"/>
      <c r="BN126" s="143"/>
      <c r="BO126" s="143"/>
      <c r="BP126" s="102">
        <f>SUM(BP128:BX137)</f>
        <v>31382616.530000001</v>
      </c>
      <c r="BQ126" s="102"/>
      <c r="BR126" s="102"/>
      <c r="BS126" s="102"/>
      <c r="BT126" s="102"/>
      <c r="BU126" s="102"/>
      <c r="BV126" s="102"/>
      <c r="BW126" s="102"/>
      <c r="BX126" s="102"/>
      <c r="BY126" s="102">
        <f>SUM(BY128:CG137)</f>
        <v>28880000</v>
      </c>
      <c r="BZ126" s="102"/>
      <c r="CA126" s="102"/>
      <c r="CB126" s="102"/>
      <c r="CC126" s="102"/>
      <c r="CD126" s="102"/>
      <c r="CE126" s="102"/>
      <c r="CF126" s="102"/>
      <c r="CG126" s="102"/>
      <c r="CH126" s="102">
        <f>SUM(CH128:CP137)</f>
        <v>28880000</v>
      </c>
      <c r="CI126" s="102"/>
      <c r="CJ126" s="102"/>
      <c r="CK126" s="102"/>
      <c r="CL126" s="102"/>
      <c r="CM126" s="102"/>
      <c r="CN126" s="102"/>
      <c r="CO126" s="102"/>
      <c r="CP126" s="102"/>
      <c r="CQ126" s="122" t="s">
        <v>42</v>
      </c>
      <c r="CR126" s="122"/>
      <c r="CS126" s="122"/>
      <c r="CT126" s="122"/>
      <c r="CU126" s="122"/>
      <c r="CV126" s="122"/>
      <c r="CW126" s="122"/>
      <c r="CX126" s="122"/>
      <c r="CY126" s="122"/>
    </row>
    <row r="127" spans="1:103" x14ac:dyDescent="0.2">
      <c r="A127" s="87" t="s">
        <v>104</v>
      </c>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9"/>
      <c r="AW127" s="89"/>
      <c r="AX127" s="89"/>
      <c r="AY127" s="89"/>
      <c r="AZ127" s="89"/>
      <c r="BA127" s="89"/>
      <c r="BB127" s="89"/>
      <c r="BC127" s="89"/>
      <c r="BD127" s="89"/>
      <c r="BE127" s="89"/>
      <c r="BF127" s="244"/>
      <c r="BG127" s="244"/>
      <c r="BH127" s="244"/>
      <c r="BI127" s="244"/>
      <c r="BJ127" s="244"/>
      <c r="BK127" s="143"/>
      <c r="BL127" s="143"/>
      <c r="BM127" s="143"/>
      <c r="BN127" s="143"/>
      <c r="BO127" s="143"/>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22"/>
      <c r="CR127" s="122"/>
      <c r="CS127" s="122"/>
      <c r="CT127" s="122"/>
      <c r="CU127" s="122"/>
      <c r="CV127" s="122"/>
      <c r="CW127" s="122"/>
      <c r="CX127" s="122"/>
      <c r="CY127" s="122"/>
    </row>
    <row r="128" spans="1:103" ht="12.75" customHeight="1" x14ac:dyDescent="0.2">
      <c r="A128" s="87" t="s">
        <v>104</v>
      </c>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39"/>
      <c r="AW128" s="39"/>
      <c r="AX128" s="39"/>
      <c r="AY128" s="39"/>
      <c r="AZ128" s="39" t="s">
        <v>101</v>
      </c>
      <c r="BA128" s="39"/>
      <c r="BB128" s="39"/>
      <c r="BC128" s="39"/>
      <c r="BD128" s="39"/>
      <c r="BE128" s="39"/>
      <c r="BF128" s="170" t="s">
        <v>343</v>
      </c>
      <c r="BG128" s="170"/>
      <c r="BH128" s="170"/>
      <c r="BI128" s="170"/>
      <c r="BJ128" s="170"/>
      <c r="BK128" s="41" t="s">
        <v>344</v>
      </c>
      <c r="BL128" s="41"/>
      <c r="BM128" s="41"/>
      <c r="BN128" s="41"/>
      <c r="BO128" s="41"/>
      <c r="BP128" s="103">
        <f>3918000</f>
        <v>3918000</v>
      </c>
      <c r="BQ128" s="103"/>
      <c r="BR128" s="103"/>
      <c r="BS128" s="103"/>
      <c r="BT128" s="103"/>
      <c r="BU128" s="103"/>
      <c r="BV128" s="103"/>
      <c r="BW128" s="103"/>
      <c r="BX128" s="103"/>
      <c r="BY128" s="103">
        <f>3918000</f>
        <v>3918000</v>
      </c>
      <c r="BZ128" s="103"/>
      <c r="CA128" s="103"/>
      <c r="CB128" s="103"/>
      <c r="CC128" s="103"/>
      <c r="CD128" s="103"/>
      <c r="CE128" s="103"/>
      <c r="CF128" s="103"/>
      <c r="CG128" s="103"/>
      <c r="CH128" s="103">
        <f>3918000</f>
        <v>3918000</v>
      </c>
      <c r="CI128" s="103"/>
      <c r="CJ128" s="103"/>
      <c r="CK128" s="103"/>
      <c r="CL128" s="103"/>
      <c r="CM128" s="103"/>
      <c r="CN128" s="103"/>
      <c r="CO128" s="103"/>
      <c r="CP128" s="103"/>
      <c r="CQ128" s="63"/>
      <c r="CR128" s="63"/>
      <c r="CS128" s="63"/>
      <c r="CT128" s="63"/>
      <c r="CU128" s="63"/>
      <c r="CV128" s="63"/>
      <c r="CW128" s="63"/>
      <c r="CX128" s="63"/>
      <c r="CY128" s="63"/>
    </row>
    <row r="129" spans="1:103" x14ac:dyDescent="0.2">
      <c r="A129" s="87" t="s">
        <v>104</v>
      </c>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39"/>
      <c r="AW129" s="39"/>
      <c r="AX129" s="39"/>
      <c r="AY129" s="39"/>
      <c r="AZ129" s="39" t="s">
        <v>101</v>
      </c>
      <c r="BA129" s="39"/>
      <c r="BB129" s="39"/>
      <c r="BC129" s="39"/>
      <c r="BD129" s="39"/>
      <c r="BE129" s="39"/>
      <c r="BF129" s="170" t="s">
        <v>343</v>
      </c>
      <c r="BG129" s="170"/>
      <c r="BH129" s="170"/>
      <c r="BI129" s="170"/>
      <c r="BJ129" s="170"/>
      <c r="BK129" s="41" t="s">
        <v>359</v>
      </c>
      <c r="BL129" s="41"/>
      <c r="BM129" s="41"/>
      <c r="BN129" s="41"/>
      <c r="BO129" s="41"/>
      <c r="BP129" s="103"/>
      <c r="BQ129" s="103"/>
      <c r="BR129" s="103"/>
      <c r="BS129" s="103"/>
      <c r="BT129" s="103"/>
      <c r="BU129" s="103"/>
      <c r="BV129" s="103"/>
      <c r="BW129" s="103"/>
      <c r="BX129" s="103"/>
      <c r="BY129" s="103"/>
      <c r="BZ129" s="103"/>
      <c r="CA129" s="103"/>
      <c r="CB129" s="103"/>
      <c r="CC129" s="103"/>
      <c r="CD129" s="103"/>
      <c r="CE129" s="103"/>
      <c r="CF129" s="103"/>
      <c r="CG129" s="103"/>
      <c r="CH129" s="103"/>
      <c r="CI129" s="103"/>
      <c r="CJ129" s="103"/>
      <c r="CK129" s="103"/>
      <c r="CL129" s="103"/>
      <c r="CM129" s="103"/>
      <c r="CN129" s="103"/>
      <c r="CO129" s="103"/>
      <c r="CP129" s="103"/>
      <c r="CQ129" s="63"/>
      <c r="CR129" s="63"/>
      <c r="CS129" s="63"/>
      <c r="CT129" s="63"/>
      <c r="CU129" s="63"/>
      <c r="CV129" s="63"/>
      <c r="CW129" s="63"/>
      <c r="CX129" s="63"/>
      <c r="CY129" s="63"/>
    </row>
    <row r="130" spans="1:103" ht="12.75" customHeight="1" x14ac:dyDescent="0.2">
      <c r="A130" s="87" t="s">
        <v>104</v>
      </c>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39"/>
      <c r="AW130" s="39"/>
      <c r="AX130" s="39"/>
      <c r="AY130" s="39"/>
      <c r="AZ130" s="39" t="s">
        <v>101</v>
      </c>
      <c r="BA130" s="39"/>
      <c r="BB130" s="39"/>
      <c r="BC130" s="39"/>
      <c r="BD130" s="39"/>
      <c r="BE130" s="39"/>
      <c r="BF130" s="170" t="s">
        <v>343</v>
      </c>
      <c r="BG130" s="170"/>
      <c r="BH130" s="170"/>
      <c r="BI130" s="170"/>
      <c r="BJ130" s="170"/>
      <c r="BK130" s="41" t="s">
        <v>345</v>
      </c>
      <c r="BL130" s="41"/>
      <c r="BM130" s="41"/>
      <c r="BN130" s="41"/>
      <c r="BO130" s="41"/>
      <c r="BP130" s="103">
        <f>2376000</f>
        <v>2376000</v>
      </c>
      <c r="BQ130" s="103"/>
      <c r="BR130" s="103"/>
      <c r="BS130" s="103"/>
      <c r="BT130" s="103"/>
      <c r="BU130" s="103"/>
      <c r="BV130" s="103"/>
      <c r="BW130" s="103"/>
      <c r="BX130" s="103"/>
      <c r="BY130" s="103">
        <f>2376000</f>
        <v>2376000</v>
      </c>
      <c r="BZ130" s="103"/>
      <c r="CA130" s="103"/>
      <c r="CB130" s="103"/>
      <c r="CC130" s="103"/>
      <c r="CD130" s="103"/>
      <c r="CE130" s="103"/>
      <c r="CF130" s="103"/>
      <c r="CG130" s="103"/>
      <c r="CH130" s="103">
        <f>2376000</f>
        <v>2376000</v>
      </c>
      <c r="CI130" s="103"/>
      <c r="CJ130" s="103"/>
      <c r="CK130" s="103"/>
      <c r="CL130" s="103"/>
      <c r="CM130" s="103"/>
      <c r="CN130" s="103"/>
      <c r="CO130" s="103"/>
      <c r="CP130" s="103"/>
      <c r="CQ130" s="63"/>
      <c r="CR130" s="63"/>
      <c r="CS130" s="63"/>
      <c r="CT130" s="63"/>
      <c r="CU130" s="63"/>
      <c r="CV130" s="63"/>
      <c r="CW130" s="63"/>
      <c r="CX130" s="63"/>
      <c r="CY130" s="63"/>
    </row>
    <row r="131" spans="1:103" x14ac:dyDescent="0.2">
      <c r="A131" s="87" t="s">
        <v>104</v>
      </c>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39"/>
      <c r="AW131" s="39"/>
      <c r="AX131" s="39"/>
      <c r="AY131" s="39"/>
      <c r="AZ131" s="39" t="s">
        <v>101</v>
      </c>
      <c r="BA131" s="39"/>
      <c r="BB131" s="39"/>
      <c r="BC131" s="39"/>
      <c r="BD131" s="39"/>
      <c r="BE131" s="39"/>
      <c r="BF131" s="170" t="s">
        <v>343</v>
      </c>
      <c r="BG131" s="170"/>
      <c r="BH131" s="170"/>
      <c r="BI131" s="170"/>
      <c r="BJ131" s="170"/>
      <c r="BK131" s="41" t="s">
        <v>346</v>
      </c>
      <c r="BL131" s="41"/>
      <c r="BM131" s="41"/>
      <c r="BN131" s="41"/>
      <c r="BO131" s="41"/>
      <c r="BP131" s="103">
        <f>1881000+68000+2573000</f>
        <v>4522000</v>
      </c>
      <c r="BQ131" s="103"/>
      <c r="BR131" s="103"/>
      <c r="BS131" s="103"/>
      <c r="BT131" s="103"/>
      <c r="BU131" s="103"/>
      <c r="BV131" s="103"/>
      <c r="BW131" s="103"/>
      <c r="BX131" s="103"/>
      <c r="BY131" s="103">
        <f>1881000+68000+2573000</f>
        <v>4522000</v>
      </c>
      <c r="BZ131" s="103"/>
      <c r="CA131" s="103"/>
      <c r="CB131" s="103"/>
      <c r="CC131" s="103"/>
      <c r="CD131" s="103"/>
      <c r="CE131" s="103"/>
      <c r="CF131" s="103"/>
      <c r="CG131" s="103"/>
      <c r="CH131" s="103">
        <f>1881000+68000+2573000</f>
        <v>4522000</v>
      </c>
      <c r="CI131" s="103"/>
      <c r="CJ131" s="103"/>
      <c r="CK131" s="103"/>
      <c r="CL131" s="103"/>
      <c r="CM131" s="103"/>
      <c r="CN131" s="103"/>
      <c r="CO131" s="103"/>
      <c r="CP131" s="103"/>
      <c r="CQ131" s="63"/>
      <c r="CR131" s="63"/>
      <c r="CS131" s="63"/>
      <c r="CT131" s="63"/>
      <c r="CU131" s="63"/>
      <c r="CV131" s="63"/>
      <c r="CW131" s="63"/>
      <c r="CX131" s="63"/>
      <c r="CY131" s="63"/>
    </row>
    <row r="132" spans="1:103" x14ac:dyDescent="0.2">
      <c r="A132" s="87" t="s">
        <v>104</v>
      </c>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39"/>
      <c r="AW132" s="39"/>
      <c r="AX132" s="39"/>
      <c r="AY132" s="39"/>
      <c r="AZ132" s="39" t="s">
        <v>101</v>
      </c>
      <c r="BA132" s="39"/>
      <c r="BB132" s="39"/>
      <c r="BC132" s="39"/>
      <c r="BD132" s="39"/>
      <c r="BE132" s="39"/>
      <c r="BF132" s="170" t="s">
        <v>343</v>
      </c>
      <c r="BG132" s="170"/>
      <c r="BH132" s="170"/>
      <c r="BI132" s="170"/>
      <c r="BJ132" s="170"/>
      <c r="BK132" s="41" t="s">
        <v>347</v>
      </c>
      <c r="BL132" s="41"/>
      <c r="BM132" s="41"/>
      <c r="BN132" s="41"/>
      <c r="BO132" s="41"/>
      <c r="BP132" s="103"/>
      <c r="BQ132" s="103"/>
      <c r="BR132" s="103"/>
      <c r="BS132" s="103"/>
      <c r="BT132" s="103"/>
      <c r="BU132" s="103"/>
      <c r="BV132" s="103"/>
      <c r="BW132" s="103"/>
      <c r="BX132" s="103"/>
      <c r="BY132" s="103"/>
      <c r="BZ132" s="103"/>
      <c r="CA132" s="103"/>
      <c r="CB132" s="103"/>
      <c r="CC132" s="103"/>
      <c r="CD132" s="103"/>
      <c r="CE132" s="103"/>
      <c r="CF132" s="103"/>
      <c r="CG132" s="103"/>
      <c r="CH132" s="103"/>
      <c r="CI132" s="103"/>
      <c r="CJ132" s="103"/>
      <c r="CK132" s="103"/>
      <c r="CL132" s="103"/>
      <c r="CM132" s="103"/>
      <c r="CN132" s="103"/>
      <c r="CO132" s="103"/>
      <c r="CP132" s="103"/>
      <c r="CQ132" s="63"/>
      <c r="CR132" s="63"/>
      <c r="CS132" s="63"/>
      <c r="CT132" s="63"/>
      <c r="CU132" s="63"/>
      <c r="CV132" s="63"/>
      <c r="CW132" s="63"/>
      <c r="CX132" s="63"/>
      <c r="CY132" s="63"/>
    </row>
    <row r="133" spans="1:103" x14ac:dyDescent="0.2">
      <c r="A133" s="87" t="s">
        <v>104</v>
      </c>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39"/>
      <c r="AW133" s="39"/>
      <c r="AX133" s="39"/>
      <c r="AY133" s="39"/>
      <c r="AZ133" s="39" t="s">
        <v>101</v>
      </c>
      <c r="BA133" s="39"/>
      <c r="BB133" s="39"/>
      <c r="BC133" s="39"/>
      <c r="BD133" s="39"/>
      <c r="BE133" s="39"/>
      <c r="BF133" s="170" t="s">
        <v>343</v>
      </c>
      <c r="BG133" s="170"/>
      <c r="BH133" s="170"/>
      <c r="BI133" s="170"/>
      <c r="BJ133" s="170"/>
      <c r="BK133" s="41" t="s">
        <v>348</v>
      </c>
      <c r="BL133" s="41"/>
      <c r="BM133" s="41"/>
      <c r="BN133" s="41"/>
      <c r="BO133" s="41"/>
      <c r="BP133" s="103">
        <f>18064000</f>
        <v>18064000</v>
      </c>
      <c r="BQ133" s="103"/>
      <c r="BR133" s="103"/>
      <c r="BS133" s="103"/>
      <c r="BT133" s="103"/>
      <c r="BU133" s="103"/>
      <c r="BV133" s="103"/>
      <c r="BW133" s="103"/>
      <c r="BX133" s="103"/>
      <c r="BY133" s="103">
        <f>18064000</f>
        <v>18064000</v>
      </c>
      <c r="BZ133" s="103"/>
      <c r="CA133" s="103"/>
      <c r="CB133" s="103"/>
      <c r="CC133" s="103"/>
      <c r="CD133" s="103"/>
      <c r="CE133" s="103"/>
      <c r="CF133" s="103"/>
      <c r="CG133" s="103"/>
      <c r="CH133" s="103">
        <f>18064000</f>
        <v>18064000</v>
      </c>
      <c r="CI133" s="103"/>
      <c r="CJ133" s="103"/>
      <c r="CK133" s="103"/>
      <c r="CL133" s="103"/>
      <c r="CM133" s="103"/>
      <c r="CN133" s="103"/>
      <c r="CO133" s="103"/>
      <c r="CP133" s="103"/>
      <c r="CQ133" s="63"/>
      <c r="CR133" s="63"/>
      <c r="CS133" s="63"/>
      <c r="CT133" s="63"/>
      <c r="CU133" s="63"/>
      <c r="CV133" s="63"/>
      <c r="CW133" s="63"/>
      <c r="CX133" s="63"/>
      <c r="CY133" s="63"/>
    </row>
    <row r="134" spans="1:103" ht="12.75" customHeight="1" x14ac:dyDescent="0.2">
      <c r="A134" s="87" t="s">
        <v>104</v>
      </c>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39"/>
      <c r="AW134" s="39"/>
      <c r="AX134" s="39"/>
      <c r="AY134" s="39"/>
      <c r="AZ134" s="39" t="s">
        <v>101</v>
      </c>
      <c r="BA134" s="39"/>
      <c r="BB134" s="39"/>
      <c r="BC134" s="39"/>
      <c r="BD134" s="39"/>
      <c r="BE134" s="39"/>
      <c r="BF134" s="170" t="s">
        <v>361</v>
      </c>
      <c r="BG134" s="170"/>
      <c r="BH134" s="170"/>
      <c r="BI134" s="170"/>
      <c r="BJ134" s="170"/>
      <c r="BK134" s="41" t="s">
        <v>355</v>
      </c>
      <c r="BL134" s="41"/>
      <c r="BM134" s="41"/>
      <c r="BN134" s="41"/>
      <c r="BO134" s="41"/>
      <c r="BP134" s="103">
        <f>2375532</f>
        <v>2375532</v>
      </c>
      <c r="BQ134" s="103"/>
      <c r="BR134" s="103"/>
      <c r="BS134" s="103"/>
      <c r="BT134" s="103"/>
      <c r="BU134" s="103"/>
      <c r="BV134" s="103"/>
      <c r="BW134" s="103"/>
      <c r="BX134" s="103"/>
      <c r="BY134" s="103"/>
      <c r="BZ134" s="103"/>
      <c r="CA134" s="103"/>
      <c r="CB134" s="103"/>
      <c r="CC134" s="103"/>
      <c r="CD134" s="103"/>
      <c r="CE134" s="103"/>
      <c r="CF134" s="103"/>
      <c r="CG134" s="103"/>
      <c r="CH134" s="103"/>
      <c r="CI134" s="103"/>
      <c r="CJ134" s="103"/>
      <c r="CK134" s="103"/>
      <c r="CL134" s="103"/>
      <c r="CM134" s="103"/>
      <c r="CN134" s="103"/>
      <c r="CO134" s="103"/>
      <c r="CP134" s="103"/>
      <c r="CQ134" s="63"/>
      <c r="CR134" s="63"/>
      <c r="CS134" s="63"/>
      <c r="CT134" s="63"/>
      <c r="CU134" s="63"/>
      <c r="CV134" s="63"/>
      <c r="CW134" s="63"/>
      <c r="CX134" s="63"/>
      <c r="CY134" s="63"/>
    </row>
    <row r="135" spans="1:103" x14ac:dyDescent="0.2">
      <c r="A135" s="87" t="s">
        <v>104</v>
      </c>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39"/>
      <c r="AW135" s="39"/>
      <c r="AX135" s="39"/>
      <c r="AY135" s="39"/>
      <c r="AZ135" s="39" t="s">
        <v>101</v>
      </c>
      <c r="BA135" s="39"/>
      <c r="BB135" s="39"/>
      <c r="BC135" s="39"/>
      <c r="BD135" s="39"/>
      <c r="BE135" s="39"/>
      <c r="BF135" s="170" t="s">
        <v>360</v>
      </c>
      <c r="BG135" s="170"/>
      <c r="BH135" s="170"/>
      <c r="BI135" s="170"/>
      <c r="BJ135" s="170"/>
      <c r="BK135" s="41" t="s">
        <v>353</v>
      </c>
      <c r="BL135" s="41"/>
      <c r="BM135" s="41"/>
      <c r="BN135" s="41"/>
      <c r="BO135" s="41"/>
      <c r="BP135" s="103">
        <f>16308</f>
        <v>16308</v>
      </c>
      <c r="BQ135" s="103"/>
      <c r="BR135" s="103"/>
      <c r="BS135" s="103"/>
      <c r="BT135" s="103"/>
      <c r="BU135" s="103"/>
      <c r="BV135" s="103"/>
      <c r="BW135" s="103"/>
      <c r="BX135" s="103"/>
      <c r="BY135" s="103"/>
      <c r="BZ135" s="103"/>
      <c r="CA135" s="103"/>
      <c r="CB135" s="103"/>
      <c r="CC135" s="103"/>
      <c r="CD135" s="103"/>
      <c r="CE135" s="103"/>
      <c r="CF135" s="103"/>
      <c r="CG135" s="103"/>
      <c r="CH135" s="103"/>
      <c r="CI135" s="103"/>
      <c r="CJ135" s="103"/>
      <c r="CK135" s="103"/>
      <c r="CL135" s="103"/>
      <c r="CM135" s="103"/>
      <c r="CN135" s="103"/>
      <c r="CO135" s="103"/>
      <c r="CP135" s="103"/>
      <c r="CQ135" s="63"/>
      <c r="CR135" s="63"/>
      <c r="CS135" s="63"/>
      <c r="CT135" s="63"/>
      <c r="CU135" s="63"/>
      <c r="CV135" s="63"/>
      <c r="CW135" s="63"/>
      <c r="CX135" s="63"/>
      <c r="CY135" s="63"/>
    </row>
    <row r="136" spans="1:103" x14ac:dyDescent="0.2">
      <c r="A136" s="48" t="s">
        <v>104</v>
      </c>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8"/>
      <c r="AV136" s="49"/>
      <c r="AW136" s="50"/>
      <c r="AX136" s="50"/>
      <c r="AY136" s="38"/>
      <c r="AZ136" s="49" t="s">
        <v>101</v>
      </c>
      <c r="BA136" s="50"/>
      <c r="BB136" s="50"/>
      <c r="BC136" s="50"/>
      <c r="BD136" s="50"/>
      <c r="BE136" s="38"/>
      <c r="BF136" s="75" t="s">
        <v>361</v>
      </c>
      <c r="BG136" s="76"/>
      <c r="BH136" s="76"/>
      <c r="BI136" s="76"/>
      <c r="BJ136" s="77"/>
      <c r="BK136" s="41" t="s">
        <v>393</v>
      </c>
      <c r="BL136" s="41"/>
      <c r="BM136" s="41"/>
      <c r="BN136" s="41"/>
      <c r="BO136" s="41"/>
      <c r="BP136" s="42">
        <f>20838</f>
        <v>20838</v>
      </c>
      <c r="BQ136" s="43"/>
      <c r="BR136" s="43"/>
      <c r="BS136" s="43"/>
      <c r="BT136" s="43"/>
      <c r="BU136" s="43"/>
      <c r="BV136" s="43"/>
      <c r="BW136" s="44"/>
      <c r="BX136" s="31"/>
      <c r="BY136" s="42"/>
      <c r="BZ136" s="43"/>
      <c r="CA136" s="43"/>
      <c r="CB136" s="43"/>
      <c r="CC136" s="43"/>
      <c r="CD136" s="43"/>
      <c r="CE136" s="43"/>
      <c r="CF136" s="43"/>
      <c r="CG136" s="44"/>
      <c r="CH136" s="42"/>
      <c r="CI136" s="43"/>
      <c r="CJ136" s="43"/>
      <c r="CK136" s="43"/>
      <c r="CL136" s="43"/>
      <c r="CM136" s="43"/>
      <c r="CN136" s="43"/>
      <c r="CO136" s="43"/>
      <c r="CP136" s="44"/>
      <c r="CQ136" s="45"/>
      <c r="CR136" s="46"/>
      <c r="CS136" s="46"/>
      <c r="CT136" s="46"/>
      <c r="CU136" s="46"/>
      <c r="CV136" s="46"/>
      <c r="CW136" s="46"/>
      <c r="CX136" s="46"/>
      <c r="CY136" s="47"/>
    </row>
    <row r="137" spans="1:103" x14ac:dyDescent="0.2">
      <c r="A137" s="87" t="s">
        <v>104</v>
      </c>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39"/>
      <c r="AW137" s="39"/>
      <c r="AX137" s="39"/>
      <c r="AY137" s="39"/>
      <c r="AZ137" s="39" t="s">
        <v>101</v>
      </c>
      <c r="BA137" s="39"/>
      <c r="BB137" s="39"/>
      <c r="BC137" s="39"/>
      <c r="BD137" s="39"/>
      <c r="BE137" s="39"/>
      <c r="BF137" s="170" t="s">
        <v>361</v>
      </c>
      <c r="BG137" s="170"/>
      <c r="BH137" s="170"/>
      <c r="BI137" s="170"/>
      <c r="BJ137" s="170"/>
      <c r="BK137" s="41" t="s">
        <v>358</v>
      </c>
      <c r="BL137" s="41"/>
      <c r="BM137" s="41"/>
      <c r="BN137" s="41"/>
      <c r="BO137" s="41"/>
      <c r="BP137" s="103">
        <f>89938.53</f>
        <v>89938.53</v>
      </c>
      <c r="BQ137" s="103"/>
      <c r="BR137" s="103"/>
      <c r="BS137" s="103"/>
      <c r="BT137" s="103"/>
      <c r="BU137" s="103"/>
      <c r="BV137" s="103"/>
      <c r="BW137" s="103"/>
      <c r="BX137" s="103"/>
      <c r="BY137" s="103"/>
      <c r="BZ137" s="103"/>
      <c r="CA137" s="103"/>
      <c r="CB137" s="103"/>
      <c r="CC137" s="103"/>
      <c r="CD137" s="103"/>
      <c r="CE137" s="103"/>
      <c r="CF137" s="103"/>
      <c r="CG137" s="103"/>
      <c r="CH137" s="103"/>
      <c r="CI137" s="103"/>
      <c r="CJ137" s="103"/>
      <c r="CK137" s="103"/>
      <c r="CL137" s="103"/>
      <c r="CM137" s="103"/>
      <c r="CN137" s="103"/>
      <c r="CO137" s="103"/>
      <c r="CP137" s="103"/>
      <c r="CQ137" s="63"/>
      <c r="CR137" s="63"/>
      <c r="CS137" s="63"/>
      <c r="CT137" s="63"/>
      <c r="CU137" s="63"/>
      <c r="CV137" s="63"/>
      <c r="CW137" s="63"/>
      <c r="CX137" s="63"/>
      <c r="CY137" s="63"/>
    </row>
    <row r="138" spans="1:103" x14ac:dyDescent="0.2">
      <c r="A138" s="48" t="s">
        <v>105</v>
      </c>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39" t="s">
        <v>106</v>
      </c>
      <c r="AW138" s="39"/>
      <c r="AX138" s="39"/>
      <c r="AY138" s="39"/>
      <c r="AZ138" s="39" t="s">
        <v>101</v>
      </c>
      <c r="BA138" s="39"/>
      <c r="BB138" s="39"/>
      <c r="BC138" s="39"/>
      <c r="BD138" s="39"/>
      <c r="BE138" s="39"/>
      <c r="BF138" s="170" t="s">
        <v>343</v>
      </c>
      <c r="BG138" s="170"/>
      <c r="BH138" s="170"/>
      <c r="BI138" s="170"/>
      <c r="BJ138" s="170"/>
      <c r="BK138" s="117"/>
      <c r="BL138" s="117"/>
      <c r="BM138" s="117"/>
      <c r="BN138" s="117"/>
      <c r="BO138" s="117"/>
      <c r="BP138" s="103"/>
      <c r="BQ138" s="103"/>
      <c r="BR138" s="103"/>
      <c r="BS138" s="103"/>
      <c r="BT138" s="103"/>
      <c r="BU138" s="103"/>
      <c r="BV138" s="103"/>
      <c r="BW138" s="103"/>
      <c r="BX138" s="103"/>
      <c r="BY138" s="103"/>
      <c r="BZ138" s="103"/>
      <c r="CA138" s="103"/>
      <c r="CB138" s="103"/>
      <c r="CC138" s="103"/>
      <c r="CD138" s="103"/>
      <c r="CE138" s="103"/>
      <c r="CF138" s="103"/>
      <c r="CG138" s="103"/>
      <c r="CH138" s="103"/>
      <c r="CI138" s="103"/>
      <c r="CJ138" s="103"/>
      <c r="CK138" s="103"/>
      <c r="CL138" s="103"/>
      <c r="CM138" s="103"/>
      <c r="CN138" s="103"/>
      <c r="CO138" s="103"/>
      <c r="CP138" s="103"/>
      <c r="CQ138" s="122" t="s">
        <v>42</v>
      </c>
      <c r="CR138" s="122"/>
      <c r="CS138" s="122"/>
      <c r="CT138" s="122"/>
      <c r="CU138" s="122"/>
      <c r="CV138" s="122"/>
      <c r="CW138" s="122"/>
      <c r="CX138" s="122"/>
      <c r="CY138" s="122"/>
    </row>
    <row r="139" spans="1:103" ht="27.6" customHeight="1" x14ac:dyDescent="0.2">
      <c r="A139" s="162" t="s">
        <v>107</v>
      </c>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39" t="s">
        <v>108</v>
      </c>
      <c r="AW139" s="39"/>
      <c r="AX139" s="39"/>
      <c r="AY139" s="39"/>
      <c r="AZ139" s="39" t="s">
        <v>109</v>
      </c>
      <c r="BA139" s="39"/>
      <c r="BB139" s="39"/>
      <c r="BC139" s="39"/>
      <c r="BD139" s="39"/>
      <c r="BE139" s="39"/>
      <c r="BF139" s="63"/>
      <c r="BG139" s="63"/>
      <c r="BH139" s="63"/>
      <c r="BI139" s="63"/>
      <c r="BJ139" s="63"/>
      <c r="BK139" s="117"/>
      <c r="BL139" s="117"/>
      <c r="BM139" s="117"/>
      <c r="BN139" s="117"/>
      <c r="BO139" s="117"/>
      <c r="BP139" s="103"/>
      <c r="BQ139" s="103"/>
      <c r="BR139" s="103"/>
      <c r="BS139" s="103"/>
      <c r="BT139" s="103"/>
      <c r="BU139" s="103"/>
      <c r="BV139" s="103"/>
      <c r="BW139" s="103"/>
      <c r="BX139" s="103"/>
      <c r="BY139" s="103"/>
      <c r="BZ139" s="103"/>
      <c r="CA139" s="103"/>
      <c r="CB139" s="103"/>
      <c r="CC139" s="103"/>
      <c r="CD139" s="103"/>
      <c r="CE139" s="103"/>
      <c r="CF139" s="103"/>
      <c r="CG139" s="103"/>
      <c r="CH139" s="103"/>
      <c r="CI139" s="103"/>
      <c r="CJ139" s="103"/>
      <c r="CK139" s="103"/>
      <c r="CL139" s="103"/>
      <c r="CM139" s="103"/>
      <c r="CN139" s="103"/>
      <c r="CO139" s="103"/>
      <c r="CP139" s="103"/>
      <c r="CQ139" s="63"/>
      <c r="CR139" s="63"/>
      <c r="CS139" s="63"/>
      <c r="CT139" s="63"/>
      <c r="CU139" s="63"/>
      <c r="CV139" s="63"/>
      <c r="CW139" s="63"/>
      <c r="CX139" s="63"/>
      <c r="CY139" s="63"/>
    </row>
    <row r="140" spans="1:103" ht="25.9" customHeight="1" x14ac:dyDescent="0.2">
      <c r="A140" s="162" t="s">
        <v>110</v>
      </c>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39" t="s">
        <v>111</v>
      </c>
      <c r="AW140" s="39"/>
      <c r="AX140" s="39"/>
      <c r="AY140" s="39"/>
      <c r="AZ140" s="39" t="s">
        <v>112</v>
      </c>
      <c r="BA140" s="39"/>
      <c r="BB140" s="39"/>
      <c r="BC140" s="39"/>
      <c r="BD140" s="39"/>
      <c r="BE140" s="39"/>
      <c r="BF140" s="63"/>
      <c r="BG140" s="63"/>
      <c r="BH140" s="63"/>
      <c r="BI140" s="63"/>
      <c r="BJ140" s="63"/>
      <c r="BK140" s="117"/>
      <c r="BL140" s="117"/>
      <c r="BM140" s="117"/>
      <c r="BN140" s="117"/>
      <c r="BO140" s="117"/>
      <c r="BP140" s="103"/>
      <c r="BQ140" s="103"/>
      <c r="BR140" s="103"/>
      <c r="BS140" s="103"/>
      <c r="BT140" s="103"/>
      <c r="BU140" s="103"/>
      <c r="BV140" s="103"/>
      <c r="BW140" s="103"/>
      <c r="BX140" s="103"/>
      <c r="BY140" s="103"/>
      <c r="BZ140" s="103"/>
      <c r="CA140" s="103"/>
      <c r="CB140" s="103"/>
      <c r="CC140" s="103"/>
      <c r="CD140" s="103"/>
      <c r="CE140" s="103"/>
      <c r="CF140" s="103"/>
      <c r="CG140" s="103"/>
      <c r="CH140" s="103"/>
      <c r="CI140" s="103"/>
      <c r="CJ140" s="103"/>
      <c r="CK140" s="103"/>
      <c r="CL140" s="103"/>
      <c r="CM140" s="103"/>
      <c r="CN140" s="103"/>
      <c r="CO140" s="103"/>
      <c r="CP140" s="103"/>
      <c r="CQ140" s="63"/>
      <c r="CR140" s="63"/>
      <c r="CS140" s="63"/>
      <c r="CT140" s="63"/>
      <c r="CU140" s="63"/>
      <c r="CV140" s="63"/>
      <c r="CW140" s="63"/>
      <c r="CX140" s="63"/>
      <c r="CY140" s="63"/>
    </row>
    <row r="141" spans="1:103" ht="27" customHeight="1" x14ac:dyDescent="0.2">
      <c r="A141" s="162" t="s">
        <v>113</v>
      </c>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39" t="s">
        <v>114</v>
      </c>
      <c r="AW141" s="39"/>
      <c r="AX141" s="39"/>
      <c r="AY141" s="39"/>
      <c r="AZ141" s="39" t="s">
        <v>115</v>
      </c>
      <c r="BA141" s="39"/>
      <c r="BB141" s="39"/>
      <c r="BC141" s="39"/>
      <c r="BD141" s="39"/>
      <c r="BE141" s="39"/>
      <c r="BF141" s="63"/>
      <c r="BG141" s="63"/>
      <c r="BH141" s="63"/>
      <c r="BI141" s="63"/>
      <c r="BJ141" s="63"/>
      <c r="BK141" s="117"/>
      <c r="BL141" s="117"/>
      <c r="BM141" s="117"/>
      <c r="BN141" s="117"/>
      <c r="BO141" s="117"/>
      <c r="BP141" s="103"/>
      <c r="BQ141" s="103"/>
      <c r="BR141" s="103"/>
      <c r="BS141" s="103"/>
      <c r="BT141" s="103"/>
      <c r="BU141" s="103"/>
      <c r="BV141" s="103"/>
      <c r="BW141" s="103"/>
      <c r="BX141" s="103"/>
      <c r="BY141" s="103"/>
      <c r="BZ141" s="103"/>
      <c r="CA141" s="103"/>
      <c r="CB141" s="103"/>
      <c r="CC141" s="103"/>
      <c r="CD141" s="103"/>
      <c r="CE141" s="103"/>
      <c r="CF141" s="103"/>
      <c r="CG141" s="103"/>
      <c r="CH141" s="103"/>
      <c r="CI141" s="103"/>
      <c r="CJ141" s="103"/>
      <c r="CK141" s="103"/>
      <c r="CL141" s="103"/>
      <c r="CM141" s="103"/>
      <c r="CN141" s="103"/>
      <c r="CO141" s="103"/>
      <c r="CP141" s="103"/>
      <c r="CQ141" s="63"/>
      <c r="CR141" s="63"/>
      <c r="CS141" s="63"/>
      <c r="CT141" s="63"/>
      <c r="CU141" s="63"/>
      <c r="CV141" s="63"/>
      <c r="CW141" s="63"/>
      <c r="CX141" s="63"/>
      <c r="CY141" s="63"/>
    </row>
    <row r="142" spans="1:103" x14ac:dyDescent="0.2">
      <c r="A142" s="88" t="s">
        <v>116</v>
      </c>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39" t="s">
        <v>117</v>
      </c>
      <c r="AW142" s="39"/>
      <c r="AX142" s="39"/>
      <c r="AY142" s="39"/>
      <c r="AZ142" s="39" t="s">
        <v>118</v>
      </c>
      <c r="BA142" s="39"/>
      <c r="BB142" s="39"/>
      <c r="BC142" s="39"/>
      <c r="BD142" s="39"/>
      <c r="BE142" s="39"/>
      <c r="BF142" s="63"/>
      <c r="BG142" s="63"/>
      <c r="BH142" s="63"/>
      <c r="BI142" s="63"/>
      <c r="BJ142" s="63"/>
      <c r="BK142" s="117"/>
      <c r="BL142" s="117"/>
      <c r="BM142" s="117"/>
      <c r="BN142" s="117"/>
      <c r="BO142" s="117"/>
      <c r="BP142" s="103"/>
      <c r="BQ142" s="103"/>
      <c r="BR142" s="103"/>
      <c r="BS142" s="103"/>
      <c r="BT142" s="103"/>
      <c r="BU142" s="103"/>
      <c r="BV142" s="103"/>
      <c r="BW142" s="103"/>
      <c r="BX142" s="103"/>
      <c r="BY142" s="103"/>
      <c r="BZ142" s="103"/>
      <c r="CA142" s="103"/>
      <c r="CB142" s="103"/>
      <c r="CC142" s="103"/>
      <c r="CD142" s="103"/>
      <c r="CE142" s="103"/>
      <c r="CF142" s="103"/>
      <c r="CG142" s="103"/>
      <c r="CH142" s="103"/>
      <c r="CI142" s="103"/>
      <c r="CJ142" s="103"/>
      <c r="CK142" s="103"/>
      <c r="CL142" s="103"/>
      <c r="CM142" s="103"/>
      <c r="CN142" s="103"/>
      <c r="CO142" s="103"/>
      <c r="CP142" s="103"/>
      <c r="CQ142" s="122" t="s">
        <v>42</v>
      </c>
      <c r="CR142" s="122"/>
      <c r="CS142" s="122"/>
      <c r="CT142" s="122"/>
      <c r="CU142" s="122"/>
      <c r="CV142" s="122"/>
      <c r="CW142" s="122"/>
      <c r="CX142" s="122"/>
      <c r="CY142" s="122"/>
    </row>
    <row r="143" spans="1:103" x14ac:dyDescent="0.2">
      <c r="A143" s="87" t="s">
        <v>119</v>
      </c>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39"/>
      <c r="AW143" s="39"/>
      <c r="AX143" s="39"/>
      <c r="AY143" s="39"/>
      <c r="AZ143" s="39"/>
      <c r="BA143" s="39"/>
      <c r="BB143" s="39"/>
      <c r="BC143" s="39"/>
      <c r="BD143" s="39"/>
      <c r="BE143" s="39"/>
      <c r="BF143" s="63"/>
      <c r="BG143" s="63"/>
      <c r="BH143" s="63"/>
      <c r="BI143" s="63"/>
      <c r="BJ143" s="63"/>
      <c r="BK143" s="117"/>
      <c r="BL143" s="117"/>
      <c r="BM143" s="117"/>
      <c r="BN143" s="117"/>
      <c r="BO143" s="117"/>
      <c r="BP143" s="103"/>
      <c r="BQ143" s="103"/>
      <c r="BR143" s="103"/>
      <c r="BS143" s="103"/>
      <c r="BT143" s="103"/>
      <c r="BU143" s="103"/>
      <c r="BV143" s="103"/>
      <c r="BW143" s="103"/>
      <c r="BX143" s="103"/>
      <c r="BY143" s="103"/>
      <c r="BZ143" s="103"/>
      <c r="CA143" s="103"/>
      <c r="CB143" s="103"/>
      <c r="CC143" s="103"/>
      <c r="CD143" s="103"/>
      <c r="CE143" s="103"/>
      <c r="CF143" s="103"/>
      <c r="CG143" s="103"/>
      <c r="CH143" s="103"/>
      <c r="CI143" s="103"/>
      <c r="CJ143" s="103"/>
      <c r="CK143" s="103"/>
      <c r="CL143" s="103"/>
      <c r="CM143" s="103"/>
      <c r="CN143" s="103"/>
      <c r="CO143" s="103"/>
      <c r="CP143" s="103"/>
      <c r="CQ143" s="122"/>
      <c r="CR143" s="122"/>
      <c r="CS143" s="122"/>
      <c r="CT143" s="122"/>
      <c r="CU143" s="122"/>
      <c r="CV143" s="122"/>
      <c r="CW143" s="122"/>
      <c r="CX143" s="122"/>
      <c r="CY143" s="122"/>
    </row>
    <row r="144" spans="1:103" x14ac:dyDescent="0.2">
      <c r="A144" s="88" t="s">
        <v>47</v>
      </c>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39" t="s">
        <v>120</v>
      </c>
      <c r="AW144" s="39"/>
      <c r="AX144" s="39"/>
      <c r="AY144" s="39"/>
      <c r="AZ144" s="39" t="s">
        <v>118</v>
      </c>
      <c r="BA144" s="39"/>
      <c r="BB144" s="39"/>
      <c r="BC144" s="39"/>
      <c r="BD144" s="39"/>
      <c r="BE144" s="39"/>
      <c r="BF144" s="63"/>
      <c r="BG144" s="63"/>
      <c r="BH144" s="63"/>
      <c r="BI144" s="63"/>
      <c r="BJ144" s="63"/>
      <c r="BK144" s="117"/>
      <c r="BL144" s="117"/>
      <c r="BM144" s="117"/>
      <c r="BN144" s="117"/>
      <c r="BO144" s="117"/>
      <c r="BP144" s="103"/>
      <c r="BQ144" s="103"/>
      <c r="BR144" s="103"/>
      <c r="BS144" s="103"/>
      <c r="BT144" s="103"/>
      <c r="BU144" s="103"/>
      <c r="BV144" s="103"/>
      <c r="BW144" s="103"/>
      <c r="BX144" s="103"/>
      <c r="BY144" s="103"/>
      <c r="BZ144" s="103"/>
      <c r="CA144" s="103"/>
      <c r="CB144" s="103"/>
      <c r="CC144" s="103"/>
      <c r="CD144" s="103"/>
      <c r="CE144" s="103"/>
      <c r="CF144" s="103"/>
      <c r="CG144" s="103"/>
      <c r="CH144" s="103"/>
      <c r="CI144" s="103"/>
      <c r="CJ144" s="103"/>
      <c r="CK144" s="103"/>
      <c r="CL144" s="103"/>
      <c r="CM144" s="103"/>
      <c r="CN144" s="103"/>
      <c r="CO144" s="103"/>
      <c r="CP144" s="103"/>
      <c r="CQ144" s="122" t="s">
        <v>42</v>
      </c>
      <c r="CR144" s="122"/>
      <c r="CS144" s="122"/>
      <c r="CT144" s="122"/>
      <c r="CU144" s="122"/>
      <c r="CV144" s="122"/>
      <c r="CW144" s="122"/>
      <c r="CX144" s="122"/>
      <c r="CY144" s="122"/>
    </row>
    <row r="145" spans="1:103" x14ac:dyDescent="0.2">
      <c r="A145" s="87" t="s">
        <v>121</v>
      </c>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39"/>
      <c r="AW145" s="39"/>
      <c r="AX145" s="39"/>
      <c r="AY145" s="39"/>
      <c r="AZ145" s="39"/>
      <c r="BA145" s="39"/>
      <c r="BB145" s="39"/>
      <c r="BC145" s="39"/>
      <c r="BD145" s="39"/>
      <c r="BE145" s="39"/>
      <c r="BF145" s="63"/>
      <c r="BG145" s="63"/>
      <c r="BH145" s="63"/>
      <c r="BI145" s="63"/>
      <c r="BJ145" s="63"/>
      <c r="BK145" s="117"/>
      <c r="BL145" s="117"/>
      <c r="BM145" s="117"/>
      <c r="BN145" s="117"/>
      <c r="BO145" s="117"/>
      <c r="BP145" s="103"/>
      <c r="BQ145" s="103"/>
      <c r="BR145" s="103"/>
      <c r="BS145" s="103"/>
      <c r="BT145" s="103"/>
      <c r="BU145" s="103"/>
      <c r="BV145" s="103"/>
      <c r="BW145" s="103"/>
      <c r="BX145" s="103"/>
      <c r="BY145" s="103"/>
      <c r="BZ145" s="103"/>
      <c r="CA145" s="103"/>
      <c r="CB145" s="103"/>
      <c r="CC145" s="103"/>
      <c r="CD145" s="103"/>
      <c r="CE145" s="103"/>
      <c r="CF145" s="103"/>
      <c r="CG145" s="103"/>
      <c r="CH145" s="103"/>
      <c r="CI145" s="103"/>
      <c r="CJ145" s="103"/>
      <c r="CK145" s="103"/>
      <c r="CL145" s="103"/>
      <c r="CM145" s="103"/>
      <c r="CN145" s="103"/>
      <c r="CO145" s="103"/>
      <c r="CP145" s="103"/>
      <c r="CQ145" s="122"/>
      <c r="CR145" s="122"/>
      <c r="CS145" s="122"/>
      <c r="CT145" s="122"/>
      <c r="CU145" s="122"/>
      <c r="CV145" s="122"/>
      <c r="CW145" s="122"/>
      <c r="CX145" s="122"/>
      <c r="CY145" s="122"/>
    </row>
    <row r="146" spans="1:103" x14ac:dyDescent="0.2">
      <c r="A146" s="48" t="s">
        <v>122</v>
      </c>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89" t="s">
        <v>123</v>
      </c>
      <c r="AW146" s="89"/>
      <c r="AX146" s="89"/>
      <c r="AY146" s="89"/>
      <c r="AZ146" s="89" t="s">
        <v>124</v>
      </c>
      <c r="BA146" s="89"/>
      <c r="BB146" s="89"/>
      <c r="BC146" s="89"/>
      <c r="BD146" s="89"/>
      <c r="BE146" s="89"/>
      <c r="BF146" s="171"/>
      <c r="BG146" s="171"/>
      <c r="BH146" s="171"/>
      <c r="BI146" s="171"/>
      <c r="BJ146" s="171"/>
      <c r="BK146" s="172"/>
      <c r="BL146" s="172"/>
      <c r="BM146" s="172"/>
      <c r="BN146" s="172"/>
      <c r="BO146" s="172"/>
      <c r="BP146" s="102">
        <f>BP147+BP164</f>
        <v>1266054.1000000001</v>
      </c>
      <c r="BQ146" s="102"/>
      <c r="BR146" s="102"/>
      <c r="BS146" s="102"/>
      <c r="BT146" s="102"/>
      <c r="BU146" s="102"/>
      <c r="BV146" s="102"/>
      <c r="BW146" s="102"/>
      <c r="BX146" s="102"/>
      <c r="BY146" s="102">
        <f>BY147+BY164</f>
        <v>1213000</v>
      </c>
      <c r="BZ146" s="102"/>
      <c r="CA146" s="102"/>
      <c r="CB146" s="102"/>
      <c r="CC146" s="102"/>
      <c r="CD146" s="102"/>
      <c r="CE146" s="102"/>
      <c r="CF146" s="102"/>
      <c r="CG146" s="102"/>
      <c r="CH146" s="102">
        <f>CH147+CH164</f>
        <v>1213000</v>
      </c>
      <c r="CI146" s="102"/>
      <c r="CJ146" s="102"/>
      <c r="CK146" s="102"/>
      <c r="CL146" s="102"/>
      <c r="CM146" s="102"/>
      <c r="CN146" s="102"/>
      <c r="CO146" s="102"/>
      <c r="CP146" s="102"/>
      <c r="CQ146" s="122" t="s">
        <v>42</v>
      </c>
      <c r="CR146" s="122"/>
      <c r="CS146" s="122"/>
      <c r="CT146" s="122"/>
      <c r="CU146" s="122"/>
      <c r="CV146" s="122"/>
      <c r="CW146" s="122"/>
      <c r="CX146" s="122"/>
      <c r="CY146" s="122"/>
    </row>
    <row r="147" spans="1:103" x14ac:dyDescent="0.2">
      <c r="A147" s="88" t="s">
        <v>47</v>
      </c>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173" t="s">
        <v>125</v>
      </c>
      <c r="AW147" s="173"/>
      <c r="AX147" s="173"/>
      <c r="AY147" s="173"/>
      <c r="AZ147" s="173" t="s">
        <v>126</v>
      </c>
      <c r="BA147" s="173"/>
      <c r="BB147" s="173"/>
      <c r="BC147" s="173"/>
      <c r="BD147" s="173"/>
      <c r="BE147" s="173"/>
      <c r="BF147" s="174" t="s">
        <v>342</v>
      </c>
      <c r="BG147" s="174"/>
      <c r="BH147" s="174"/>
      <c r="BI147" s="174"/>
      <c r="BJ147" s="174"/>
      <c r="BK147" s="175" t="s">
        <v>376</v>
      </c>
      <c r="BL147" s="175"/>
      <c r="BM147" s="175"/>
      <c r="BN147" s="175"/>
      <c r="BO147" s="175"/>
      <c r="BP147" s="176">
        <f>BP150+BP157</f>
        <v>1251054.1000000001</v>
      </c>
      <c r="BQ147" s="176"/>
      <c r="BR147" s="176"/>
      <c r="BS147" s="176"/>
      <c r="BT147" s="176"/>
      <c r="BU147" s="176"/>
      <c r="BV147" s="176"/>
      <c r="BW147" s="176"/>
      <c r="BX147" s="176"/>
      <c r="BY147" s="176">
        <v>1213000</v>
      </c>
      <c r="BZ147" s="176"/>
      <c r="CA147" s="176"/>
      <c r="CB147" s="176"/>
      <c r="CC147" s="176"/>
      <c r="CD147" s="176"/>
      <c r="CE147" s="176"/>
      <c r="CF147" s="176"/>
      <c r="CG147" s="176"/>
      <c r="CH147" s="176">
        <v>1213000</v>
      </c>
      <c r="CI147" s="176"/>
      <c r="CJ147" s="176"/>
      <c r="CK147" s="176"/>
      <c r="CL147" s="176"/>
      <c r="CM147" s="176"/>
      <c r="CN147" s="176"/>
      <c r="CO147" s="176"/>
      <c r="CP147" s="176"/>
      <c r="CQ147" s="177" t="s">
        <v>42</v>
      </c>
      <c r="CR147" s="177"/>
      <c r="CS147" s="177"/>
      <c r="CT147" s="177"/>
      <c r="CU147" s="177"/>
      <c r="CV147" s="177"/>
      <c r="CW147" s="177"/>
      <c r="CX147" s="177"/>
      <c r="CY147" s="177"/>
    </row>
    <row r="148" spans="1:103" x14ac:dyDescent="0.2">
      <c r="A148" s="106" t="s">
        <v>127</v>
      </c>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106"/>
      <c r="AE148" s="106"/>
      <c r="AF148" s="106"/>
      <c r="AG148" s="106"/>
      <c r="AH148" s="106"/>
      <c r="AI148" s="106"/>
      <c r="AJ148" s="106"/>
      <c r="AK148" s="106"/>
      <c r="AL148" s="106"/>
      <c r="AM148" s="106"/>
      <c r="AN148" s="106"/>
      <c r="AO148" s="106"/>
      <c r="AP148" s="106"/>
      <c r="AQ148" s="106"/>
      <c r="AR148" s="106"/>
      <c r="AS148" s="106"/>
      <c r="AT148" s="106"/>
      <c r="AU148" s="106"/>
      <c r="AV148" s="173"/>
      <c r="AW148" s="173"/>
      <c r="AX148" s="173"/>
      <c r="AY148" s="173"/>
      <c r="AZ148" s="173"/>
      <c r="BA148" s="173"/>
      <c r="BB148" s="173"/>
      <c r="BC148" s="173"/>
      <c r="BD148" s="173"/>
      <c r="BE148" s="173"/>
      <c r="BF148" s="174"/>
      <c r="BG148" s="174"/>
      <c r="BH148" s="174"/>
      <c r="BI148" s="174"/>
      <c r="BJ148" s="174"/>
      <c r="BK148" s="175"/>
      <c r="BL148" s="175"/>
      <c r="BM148" s="175"/>
      <c r="BN148" s="175"/>
      <c r="BO148" s="175"/>
      <c r="BP148" s="176"/>
      <c r="BQ148" s="176"/>
      <c r="BR148" s="176"/>
      <c r="BS148" s="176"/>
      <c r="BT148" s="176"/>
      <c r="BU148" s="176"/>
      <c r="BV148" s="176"/>
      <c r="BW148" s="176"/>
      <c r="BX148" s="176"/>
      <c r="BY148" s="176"/>
      <c r="BZ148" s="176"/>
      <c r="CA148" s="176"/>
      <c r="CB148" s="176"/>
      <c r="CC148" s="176"/>
      <c r="CD148" s="176"/>
      <c r="CE148" s="176"/>
      <c r="CF148" s="176"/>
      <c r="CG148" s="176"/>
      <c r="CH148" s="176"/>
      <c r="CI148" s="176"/>
      <c r="CJ148" s="176"/>
      <c r="CK148" s="176"/>
      <c r="CL148" s="176"/>
      <c r="CM148" s="176"/>
      <c r="CN148" s="176"/>
      <c r="CO148" s="176"/>
      <c r="CP148" s="176"/>
      <c r="CQ148" s="177"/>
      <c r="CR148" s="177"/>
      <c r="CS148" s="177"/>
      <c r="CT148" s="177"/>
      <c r="CU148" s="177"/>
      <c r="CV148" s="177"/>
      <c r="CW148" s="177"/>
      <c r="CX148" s="177"/>
      <c r="CY148" s="177"/>
    </row>
    <row r="149" spans="1:103" x14ac:dyDescent="0.2">
      <c r="A149" s="87" t="s">
        <v>128</v>
      </c>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87"/>
      <c r="AU149" s="87"/>
      <c r="AV149" s="173"/>
      <c r="AW149" s="173"/>
      <c r="AX149" s="173"/>
      <c r="AY149" s="173"/>
      <c r="AZ149" s="173"/>
      <c r="BA149" s="173"/>
      <c r="BB149" s="173"/>
      <c r="BC149" s="173"/>
      <c r="BD149" s="173"/>
      <c r="BE149" s="173"/>
      <c r="BF149" s="174"/>
      <c r="BG149" s="174"/>
      <c r="BH149" s="174"/>
      <c r="BI149" s="174"/>
      <c r="BJ149" s="174"/>
      <c r="BK149" s="175"/>
      <c r="BL149" s="175"/>
      <c r="BM149" s="175"/>
      <c r="BN149" s="175"/>
      <c r="BO149" s="175"/>
      <c r="BP149" s="176"/>
      <c r="BQ149" s="176"/>
      <c r="BR149" s="176"/>
      <c r="BS149" s="176"/>
      <c r="BT149" s="176"/>
      <c r="BU149" s="176"/>
      <c r="BV149" s="176"/>
      <c r="BW149" s="176"/>
      <c r="BX149" s="176"/>
      <c r="BY149" s="176"/>
      <c r="BZ149" s="176"/>
      <c r="CA149" s="176"/>
      <c r="CB149" s="176"/>
      <c r="CC149" s="176"/>
      <c r="CD149" s="176"/>
      <c r="CE149" s="176"/>
      <c r="CF149" s="176"/>
      <c r="CG149" s="176"/>
      <c r="CH149" s="176"/>
      <c r="CI149" s="176"/>
      <c r="CJ149" s="176"/>
      <c r="CK149" s="176"/>
      <c r="CL149" s="176"/>
      <c r="CM149" s="176"/>
      <c r="CN149" s="176"/>
      <c r="CO149" s="176"/>
      <c r="CP149" s="176"/>
      <c r="CQ149" s="177"/>
      <c r="CR149" s="177"/>
      <c r="CS149" s="177"/>
      <c r="CT149" s="177"/>
      <c r="CU149" s="177"/>
      <c r="CV149" s="177"/>
      <c r="CW149" s="177"/>
      <c r="CX149" s="177"/>
      <c r="CY149" s="177"/>
    </row>
    <row r="150" spans="1:103" x14ac:dyDescent="0.2">
      <c r="A150" s="88" t="s">
        <v>80</v>
      </c>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178" t="s">
        <v>129</v>
      </c>
      <c r="AW150" s="179"/>
      <c r="AX150" s="179"/>
      <c r="AY150" s="180"/>
      <c r="AZ150" s="178" t="s">
        <v>130</v>
      </c>
      <c r="BA150" s="179"/>
      <c r="BB150" s="179"/>
      <c r="BC150" s="179"/>
      <c r="BD150" s="179"/>
      <c r="BE150" s="180"/>
      <c r="BF150" s="174" t="s">
        <v>342</v>
      </c>
      <c r="BG150" s="174"/>
      <c r="BH150" s="174"/>
      <c r="BI150" s="174"/>
      <c r="BJ150" s="174"/>
      <c r="BK150" s="175" t="s">
        <v>376</v>
      </c>
      <c r="BL150" s="175"/>
      <c r="BM150" s="175"/>
      <c r="BN150" s="175"/>
      <c r="BO150" s="175"/>
      <c r="BP150" s="187">
        <f>SUM(BP153:BX156)</f>
        <v>164054.1</v>
      </c>
      <c r="BQ150" s="188"/>
      <c r="BR150" s="188"/>
      <c r="BS150" s="188"/>
      <c r="BT150" s="188"/>
      <c r="BU150" s="188"/>
      <c r="BV150" s="188"/>
      <c r="BW150" s="189"/>
      <c r="BX150" s="29"/>
      <c r="BY150" s="187">
        <v>126000</v>
      </c>
      <c r="BZ150" s="188"/>
      <c r="CA150" s="188"/>
      <c r="CB150" s="188"/>
      <c r="CC150" s="188"/>
      <c r="CD150" s="188"/>
      <c r="CE150" s="188"/>
      <c r="CF150" s="188"/>
      <c r="CG150" s="189"/>
      <c r="CH150" s="187">
        <v>126000</v>
      </c>
      <c r="CI150" s="188"/>
      <c r="CJ150" s="188"/>
      <c r="CK150" s="188"/>
      <c r="CL150" s="188"/>
      <c r="CM150" s="188"/>
      <c r="CN150" s="188"/>
      <c r="CO150" s="188"/>
      <c r="CP150" s="189"/>
      <c r="CQ150" s="78" t="s">
        <v>42</v>
      </c>
      <c r="CR150" s="79"/>
      <c r="CS150" s="79"/>
      <c r="CT150" s="79"/>
      <c r="CU150" s="79"/>
      <c r="CV150" s="79"/>
      <c r="CW150" s="79"/>
      <c r="CX150" s="79"/>
      <c r="CY150" s="80"/>
    </row>
    <row r="151" spans="1:103" x14ac:dyDescent="0.2">
      <c r="A151" s="107" t="s">
        <v>131</v>
      </c>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c r="AK151" s="107"/>
      <c r="AL151" s="107"/>
      <c r="AM151" s="107"/>
      <c r="AN151" s="107"/>
      <c r="AO151" s="107"/>
      <c r="AP151" s="107"/>
      <c r="AQ151" s="107"/>
      <c r="AR151" s="107"/>
      <c r="AS151" s="107"/>
      <c r="AT151" s="107"/>
      <c r="AU151" s="107"/>
      <c r="AV151" s="181"/>
      <c r="AW151" s="182"/>
      <c r="AX151" s="182"/>
      <c r="AY151" s="183"/>
      <c r="AZ151" s="181"/>
      <c r="BA151" s="182"/>
      <c r="BB151" s="182"/>
      <c r="BC151" s="182"/>
      <c r="BD151" s="182"/>
      <c r="BE151" s="183"/>
      <c r="BF151" s="174"/>
      <c r="BG151" s="174"/>
      <c r="BH151" s="174"/>
      <c r="BI151" s="174"/>
      <c r="BJ151" s="174"/>
      <c r="BK151" s="175"/>
      <c r="BL151" s="175"/>
      <c r="BM151" s="175"/>
      <c r="BN151" s="175"/>
      <c r="BO151" s="175"/>
      <c r="BP151" s="190"/>
      <c r="BQ151" s="191"/>
      <c r="BR151" s="191"/>
      <c r="BS151" s="191"/>
      <c r="BT151" s="191"/>
      <c r="BU151" s="191"/>
      <c r="BV151" s="191"/>
      <c r="BW151" s="192"/>
      <c r="BX151" s="29"/>
      <c r="BY151" s="190"/>
      <c r="BZ151" s="191"/>
      <c r="CA151" s="191"/>
      <c r="CB151" s="191"/>
      <c r="CC151" s="191"/>
      <c r="CD151" s="191"/>
      <c r="CE151" s="191"/>
      <c r="CF151" s="191"/>
      <c r="CG151" s="192"/>
      <c r="CH151" s="190"/>
      <c r="CI151" s="191"/>
      <c r="CJ151" s="191"/>
      <c r="CK151" s="191"/>
      <c r="CL151" s="191"/>
      <c r="CM151" s="191"/>
      <c r="CN151" s="191"/>
      <c r="CO151" s="191"/>
      <c r="CP151" s="192"/>
      <c r="CQ151" s="81"/>
      <c r="CR151" s="82"/>
      <c r="CS151" s="82"/>
      <c r="CT151" s="82"/>
      <c r="CU151" s="82"/>
      <c r="CV151" s="82"/>
      <c r="CW151" s="82"/>
      <c r="CX151" s="82"/>
      <c r="CY151" s="83"/>
    </row>
    <row r="152" spans="1:103" x14ac:dyDescent="0.2">
      <c r="A152" s="87" t="s">
        <v>132</v>
      </c>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184"/>
      <c r="AW152" s="185"/>
      <c r="AX152" s="185"/>
      <c r="AY152" s="186"/>
      <c r="AZ152" s="184"/>
      <c r="BA152" s="185"/>
      <c r="BB152" s="185"/>
      <c r="BC152" s="185"/>
      <c r="BD152" s="185"/>
      <c r="BE152" s="186"/>
      <c r="BF152" s="174"/>
      <c r="BG152" s="174"/>
      <c r="BH152" s="174"/>
      <c r="BI152" s="174"/>
      <c r="BJ152" s="174"/>
      <c r="BK152" s="175"/>
      <c r="BL152" s="175"/>
      <c r="BM152" s="175"/>
      <c r="BN152" s="175"/>
      <c r="BO152" s="175"/>
      <c r="BP152" s="193"/>
      <c r="BQ152" s="194"/>
      <c r="BR152" s="194"/>
      <c r="BS152" s="194"/>
      <c r="BT152" s="194"/>
      <c r="BU152" s="194"/>
      <c r="BV152" s="194"/>
      <c r="BW152" s="195"/>
      <c r="BX152" s="29"/>
      <c r="BY152" s="193"/>
      <c r="BZ152" s="194"/>
      <c r="CA152" s="194"/>
      <c r="CB152" s="194"/>
      <c r="CC152" s="194"/>
      <c r="CD152" s="194"/>
      <c r="CE152" s="194"/>
      <c r="CF152" s="194"/>
      <c r="CG152" s="195"/>
      <c r="CH152" s="193"/>
      <c r="CI152" s="194"/>
      <c r="CJ152" s="194"/>
      <c r="CK152" s="194"/>
      <c r="CL152" s="194"/>
      <c r="CM152" s="194"/>
      <c r="CN152" s="194"/>
      <c r="CO152" s="194"/>
      <c r="CP152" s="195"/>
      <c r="CQ152" s="84"/>
      <c r="CR152" s="85"/>
      <c r="CS152" s="85"/>
      <c r="CT152" s="85"/>
      <c r="CU152" s="85"/>
      <c r="CV152" s="85"/>
      <c r="CW152" s="85"/>
      <c r="CX152" s="85"/>
      <c r="CY152" s="86"/>
    </row>
    <row r="153" spans="1:103" x14ac:dyDescent="0.2">
      <c r="A153" s="88" t="s">
        <v>80</v>
      </c>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39" t="s">
        <v>129</v>
      </c>
      <c r="AW153" s="39"/>
      <c r="AX153" s="39"/>
      <c r="AY153" s="39"/>
      <c r="AZ153" s="39" t="s">
        <v>130</v>
      </c>
      <c r="BA153" s="39"/>
      <c r="BB153" s="39"/>
      <c r="BC153" s="39"/>
      <c r="BD153" s="39"/>
      <c r="BE153" s="39"/>
      <c r="BF153" s="40">
        <v>50400</v>
      </c>
      <c r="BG153" s="40"/>
      <c r="BH153" s="40"/>
      <c r="BI153" s="40"/>
      <c r="BJ153" s="40"/>
      <c r="BK153" s="117" t="s">
        <v>346</v>
      </c>
      <c r="BL153" s="117"/>
      <c r="BM153" s="117"/>
      <c r="BN153" s="117"/>
      <c r="BO153" s="117"/>
      <c r="BP153" s="103">
        <f>126000</f>
        <v>126000</v>
      </c>
      <c r="BQ153" s="103"/>
      <c r="BR153" s="103"/>
      <c r="BS153" s="103"/>
      <c r="BT153" s="103"/>
      <c r="BU153" s="103"/>
      <c r="BV153" s="103"/>
      <c r="BW153" s="103"/>
      <c r="BX153" s="103"/>
      <c r="BY153" s="103">
        <f>126000</f>
        <v>126000</v>
      </c>
      <c r="BZ153" s="103"/>
      <c r="CA153" s="103"/>
      <c r="CB153" s="103"/>
      <c r="CC153" s="103"/>
      <c r="CD153" s="103"/>
      <c r="CE153" s="103"/>
      <c r="CF153" s="103"/>
      <c r="CG153" s="103"/>
      <c r="CH153" s="103">
        <f>126000</f>
        <v>126000</v>
      </c>
      <c r="CI153" s="103"/>
      <c r="CJ153" s="103"/>
      <c r="CK153" s="103"/>
      <c r="CL153" s="103"/>
      <c r="CM153" s="103"/>
      <c r="CN153" s="103"/>
      <c r="CO153" s="103"/>
      <c r="CP153" s="103"/>
      <c r="CQ153" s="122" t="s">
        <v>42</v>
      </c>
      <c r="CR153" s="122"/>
      <c r="CS153" s="122"/>
      <c r="CT153" s="122"/>
      <c r="CU153" s="122"/>
      <c r="CV153" s="122"/>
      <c r="CW153" s="122"/>
      <c r="CX153" s="122"/>
      <c r="CY153" s="122"/>
    </row>
    <row r="154" spans="1:103" x14ac:dyDescent="0.2">
      <c r="A154" s="107" t="s">
        <v>131</v>
      </c>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39"/>
      <c r="AW154" s="39"/>
      <c r="AX154" s="39"/>
      <c r="AY154" s="39"/>
      <c r="AZ154" s="39"/>
      <c r="BA154" s="39"/>
      <c r="BB154" s="39"/>
      <c r="BC154" s="39"/>
      <c r="BD154" s="39"/>
      <c r="BE154" s="39"/>
      <c r="BF154" s="40"/>
      <c r="BG154" s="40"/>
      <c r="BH154" s="40"/>
      <c r="BI154" s="40"/>
      <c r="BJ154" s="40"/>
      <c r="BK154" s="117"/>
      <c r="BL154" s="117"/>
      <c r="BM154" s="117"/>
      <c r="BN154" s="117"/>
      <c r="BO154" s="117"/>
      <c r="BP154" s="103"/>
      <c r="BQ154" s="103"/>
      <c r="BR154" s="103"/>
      <c r="BS154" s="103"/>
      <c r="BT154" s="103"/>
      <c r="BU154" s="103"/>
      <c r="BV154" s="103"/>
      <c r="BW154" s="103"/>
      <c r="BX154" s="103"/>
      <c r="BY154" s="103"/>
      <c r="BZ154" s="103"/>
      <c r="CA154" s="103"/>
      <c r="CB154" s="103"/>
      <c r="CC154" s="103"/>
      <c r="CD154" s="103"/>
      <c r="CE154" s="103"/>
      <c r="CF154" s="103"/>
      <c r="CG154" s="103"/>
      <c r="CH154" s="103"/>
      <c r="CI154" s="103"/>
      <c r="CJ154" s="103"/>
      <c r="CK154" s="103"/>
      <c r="CL154" s="103"/>
      <c r="CM154" s="103"/>
      <c r="CN154" s="103"/>
      <c r="CO154" s="103"/>
      <c r="CP154" s="103"/>
      <c r="CQ154" s="122"/>
      <c r="CR154" s="122"/>
      <c r="CS154" s="122"/>
      <c r="CT154" s="122"/>
      <c r="CU154" s="122"/>
      <c r="CV154" s="122"/>
      <c r="CW154" s="122"/>
      <c r="CX154" s="122"/>
      <c r="CY154" s="122"/>
    </row>
    <row r="155" spans="1:103" x14ac:dyDescent="0.2">
      <c r="A155" s="87" t="s">
        <v>132</v>
      </c>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c r="AT155" s="87"/>
      <c r="AU155" s="87"/>
      <c r="AV155" s="39"/>
      <c r="AW155" s="39"/>
      <c r="AX155" s="39"/>
      <c r="AY155" s="39"/>
      <c r="AZ155" s="39"/>
      <c r="BA155" s="39"/>
      <c r="BB155" s="39"/>
      <c r="BC155" s="39"/>
      <c r="BD155" s="39"/>
      <c r="BE155" s="39"/>
      <c r="BF155" s="40"/>
      <c r="BG155" s="40"/>
      <c r="BH155" s="40"/>
      <c r="BI155" s="40"/>
      <c r="BJ155" s="40"/>
      <c r="BK155" s="117"/>
      <c r="BL155" s="117"/>
      <c r="BM155" s="117"/>
      <c r="BN155" s="117"/>
      <c r="BO155" s="117"/>
      <c r="BP155" s="103"/>
      <c r="BQ155" s="103"/>
      <c r="BR155" s="103"/>
      <c r="BS155" s="103"/>
      <c r="BT155" s="103"/>
      <c r="BU155" s="103"/>
      <c r="BV155" s="103"/>
      <c r="BW155" s="103"/>
      <c r="BX155" s="103"/>
      <c r="BY155" s="103"/>
      <c r="BZ155" s="103"/>
      <c r="CA155" s="103"/>
      <c r="CB155" s="103"/>
      <c r="CC155" s="103"/>
      <c r="CD155" s="103"/>
      <c r="CE155" s="103"/>
      <c r="CF155" s="103"/>
      <c r="CG155" s="103"/>
      <c r="CH155" s="103"/>
      <c r="CI155" s="103"/>
      <c r="CJ155" s="103"/>
      <c r="CK155" s="103"/>
      <c r="CL155" s="103"/>
      <c r="CM155" s="103"/>
      <c r="CN155" s="103"/>
      <c r="CO155" s="103"/>
      <c r="CP155" s="103"/>
      <c r="CQ155" s="122"/>
      <c r="CR155" s="122"/>
      <c r="CS155" s="122"/>
      <c r="CT155" s="122"/>
      <c r="CU155" s="122"/>
      <c r="CV155" s="122"/>
      <c r="CW155" s="122"/>
      <c r="CX155" s="122"/>
      <c r="CY155" s="122"/>
    </row>
    <row r="156" spans="1:103" x14ac:dyDescent="0.2">
      <c r="A156" s="48" t="s">
        <v>392</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49" t="s">
        <v>129</v>
      </c>
      <c r="AW156" s="50"/>
      <c r="AX156" s="50"/>
      <c r="AY156" s="38"/>
      <c r="AZ156" s="49" t="s">
        <v>130</v>
      </c>
      <c r="BA156" s="50"/>
      <c r="BB156" s="50"/>
      <c r="BC156" s="50"/>
      <c r="BD156" s="50"/>
      <c r="BE156" s="38"/>
      <c r="BF156" s="69">
        <v>50400</v>
      </c>
      <c r="BG156" s="70"/>
      <c r="BH156" s="70"/>
      <c r="BI156" s="70"/>
      <c r="BJ156" s="71"/>
      <c r="BK156" s="41" t="s">
        <v>344</v>
      </c>
      <c r="BL156" s="41"/>
      <c r="BM156" s="41"/>
      <c r="BN156" s="41"/>
      <c r="BO156" s="41"/>
      <c r="BP156" s="42">
        <f>38054.1</f>
        <v>38054.1</v>
      </c>
      <c r="BQ156" s="43"/>
      <c r="BR156" s="43"/>
      <c r="BS156" s="43"/>
      <c r="BT156" s="43"/>
      <c r="BU156" s="43"/>
      <c r="BV156" s="43"/>
      <c r="BW156" s="44"/>
      <c r="BX156" s="31"/>
      <c r="BY156" s="42"/>
      <c r="BZ156" s="43"/>
      <c r="CA156" s="43"/>
      <c r="CB156" s="43"/>
      <c r="CC156" s="43"/>
      <c r="CD156" s="43"/>
      <c r="CE156" s="43"/>
      <c r="CF156" s="43"/>
      <c r="CG156" s="44"/>
      <c r="CH156" s="42"/>
      <c r="CI156" s="43"/>
      <c r="CJ156" s="43"/>
      <c r="CK156" s="43"/>
      <c r="CL156" s="43"/>
      <c r="CM156" s="43"/>
      <c r="CN156" s="43"/>
      <c r="CO156" s="43"/>
      <c r="CP156" s="44"/>
      <c r="CQ156" s="72" t="s">
        <v>42</v>
      </c>
      <c r="CR156" s="73"/>
      <c r="CS156" s="73"/>
      <c r="CT156" s="73"/>
      <c r="CU156" s="73"/>
      <c r="CV156" s="73"/>
      <c r="CW156" s="73"/>
      <c r="CX156" s="73"/>
      <c r="CY156" s="74"/>
    </row>
    <row r="157" spans="1:103" x14ac:dyDescent="0.2">
      <c r="A157" s="162" t="s">
        <v>133</v>
      </c>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c r="AT157" s="162"/>
      <c r="AU157" s="162"/>
      <c r="AV157" s="39" t="s">
        <v>134</v>
      </c>
      <c r="AW157" s="39"/>
      <c r="AX157" s="39"/>
      <c r="AY157" s="39"/>
      <c r="AZ157" s="173" t="s">
        <v>135</v>
      </c>
      <c r="BA157" s="173"/>
      <c r="BB157" s="173"/>
      <c r="BC157" s="173"/>
      <c r="BD157" s="173"/>
      <c r="BE157" s="173"/>
      <c r="BF157" s="199" t="s">
        <v>342</v>
      </c>
      <c r="BG157" s="199"/>
      <c r="BH157" s="199"/>
      <c r="BI157" s="199"/>
      <c r="BJ157" s="199"/>
      <c r="BK157" s="200" t="s">
        <v>376</v>
      </c>
      <c r="BL157" s="200"/>
      <c r="BM157" s="200"/>
      <c r="BN157" s="200"/>
      <c r="BO157" s="200"/>
      <c r="BP157" s="176">
        <f>BP159</f>
        <v>1087000</v>
      </c>
      <c r="BQ157" s="176"/>
      <c r="BR157" s="176"/>
      <c r="BS157" s="176"/>
      <c r="BT157" s="176"/>
      <c r="BU157" s="176"/>
      <c r="BV157" s="176"/>
      <c r="BW157" s="176"/>
      <c r="BX157" s="176"/>
      <c r="BY157" s="176">
        <f>BY159</f>
        <v>1087000</v>
      </c>
      <c r="BZ157" s="176"/>
      <c r="CA157" s="176"/>
      <c r="CB157" s="176"/>
      <c r="CC157" s="176"/>
      <c r="CD157" s="176"/>
      <c r="CE157" s="176"/>
      <c r="CF157" s="176"/>
      <c r="CG157" s="176"/>
      <c r="CH157" s="176">
        <f>CH159</f>
        <v>1087000</v>
      </c>
      <c r="CI157" s="176"/>
      <c r="CJ157" s="176"/>
      <c r="CK157" s="176"/>
      <c r="CL157" s="176"/>
      <c r="CM157" s="176"/>
      <c r="CN157" s="176"/>
      <c r="CO157" s="176"/>
      <c r="CP157" s="176"/>
      <c r="CQ157" s="63"/>
      <c r="CR157" s="63"/>
      <c r="CS157" s="63"/>
      <c r="CT157" s="63"/>
      <c r="CU157" s="63"/>
      <c r="CV157" s="63"/>
      <c r="CW157" s="63"/>
      <c r="CX157" s="63"/>
      <c r="CY157" s="63"/>
    </row>
    <row r="158" spans="1:103" ht="13.5" customHeight="1" x14ac:dyDescent="0.2">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c r="AT158" s="162"/>
      <c r="AU158" s="162"/>
      <c r="AV158" s="39"/>
      <c r="AW158" s="39"/>
      <c r="AX158" s="39"/>
      <c r="AY158" s="39"/>
      <c r="AZ158" s="173"/>
      <c r="BA158" s="173"/>
      <c r="BB158" s="173"/>
      <c r="BC158" s="173"/>
      <c r="BD158" s="173"/>
      <c r="BE158" s="173"/>
      <c r="BF158" s="199"/>
      <c r="BG158" s="199"/>
      <c r="BH158" s="199"/>
      <c r="BI158" s="199"/>
      <c r="BJ158" s="199"/>
      <c r="BK158" s="200"/>
      <c r="BL158" s="200"/>
      <c r="BM158" s="200"/>
      <c r="BN158" s="200"/>
      <c r="BO158" s="200"/>
      <c r="BP158" s="176"/>
      <c r="BQ158" s="176"/>
      <c r="BR158" s="176"/>
      <c r="BS158" s="176"/>
      <c r="BT158" s="176"/>
      <c r="BU158" s="176"/>
      <c r="BV158" s="176"/>
      <c r="BW158" s="176"/>
      <c r="BX158" s="176"/>
      <c r="BY158" s="176"/>
      <c r="BZ158" s="176"/>
      <c r="CA158" s="176"/>
      <c r="CB158" s="176"/>
      <c r="CC158" s="176"/>
      <c r="CD158" s="176"/>
      <c r="CE158" s="176"/>
      <c r="CF158" s="176"/>
      <c r="CG158" s="176"/>
      <c r="CH158" s="176"/>
      <c r="CI158" s="176"/>
      <c r="CJ158" s="176"/>
      <c r="CK158" s="176"/>
      <c r="CL158" s="176"/>
      <c r="CM158" s="176"/>
      <c r="CN158" s="176"/>
      <c r="CO158" s="176"/>
      <c r="CP158" s="176"/>
      <c r="CQ158" s="63"/>
      <c r="CR158" s="63"/>
      <c r="CS158" s="63"/>
      <c r="CT158" s="63"/>
      <c r="CU158" s="63"/>
      <c r="CV158" s="63"/>
      <c r="CW158" s="63"/>
      <c r="CX158" s="63"/>
      <c r="CY158" s="63"/>
    </row>
    <row r="159" spans="1:103" ht="24" customHeight="1" x14ac:dyDescent="0.2">
      <c r="A159" s="196" t="s">
        <v>133</v>
      </c>
      <c r="B159" s="197"/>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c r="AQ159" s="197"/>
      <c r="AR159" s="197"/>
      <c r="AS159" s="197"/>
      <c r="AT159" s="197"/>
      <c r="AU159" s="198"/>
      <c r="AV159" s="63"/>
      <c r="AW159" s="63"/>
      <c r="AX159" s="63"/>
      <c r="AY159" s="63"/>
      <c r="AZ159" s="117">
        <v>323</v>
      </c>
      <c r="BA159" s="117"/>
      <c r="BB159" s="117"/>
      <c r="BC159" s="117"/>
      <c r="BD159" s="117"/>
      <c r="BE159" s="117"/>
      <c r="BF159" s="170" t="s">
        <v>362</v>
      </c>
      <c r="BG159" s="170"/>
      <c r="BH159" s="170"/>
      <c r="BI159" s="170"/>
      <c r="BJ159" s="170"/>
      <c r="BK159" s="41" t="s">
        <v>363</v>
      </c>
      <c r="BL159" s="41"/>
      <c r="BM159" s="41"/>
      <c r="BN159" s="41"/>
      <c r="BO159" s="41"/>
      <c r="BP159" s="103">
        <f>1087000</f>
        <v>1087000</v>
      </c>
      <c r="BQ159" s="103"/>
      <c r="BR159" s="103"/>
      <c r="BS159" s="103"/>
      <c r="BT159" s="103"/>
      <c r="BU159" s="103"/>
      <c r="BV159" s="103"/>
      <c r="BW159" s="103"/>
      <c r="BX159" s="103"/>
      <c r="BY159" s="103">
        <f>1087000</f>
        <v>1087000</v>
      </c>
      <c r="BZ159" s="103"/>
      <c r="CA159" s="103"/>
      <c r="CB159" s="103"/>
      <c r="CC159" s="103"/>
      <c r="CD159" s="103"/>
      <c r="CE159" s="103"/>
      <c r="CF159" s="103"/>
      <c r="CG159" s="103"/>
      <c r="CH159" s="103">
        <f>1087000</f>
        <v>1087000</v>
      </c>
      <c r="CI159" s="103"/>
      <c r="CJ159" s="103"/>
      <c r="CK159" s="103"/>
      <c r="CL159" s="103"/>
      <c r="CM159" s="103"/>
      <c r="CN159" s="103"/>
      <c r="CO159" s="103"/>
      <c r="CP159" s="103"/>
      <c r="CQ159" s="63"/>
      <c r="CR159" s="63"/>
      <c r="CS159" s="63"/>
      <c r="CT159" s="63"/>
      <c r="CU159" s="63"/>
      <c r="CV159" s="63"/>
      <c r="CW159" s="63"/>
      <c r="CX159" s="63"/>
      <c r="CY159" s="63"/>
    </row>
    <row r="160" spans="1:103" ht="27.6" customHeight="1" x14ac:dyDescent="0.2">
      <c r="A160" s="88" t="s">
        <v>136</v>
      </c>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39" t="s">
        <v>137</v>
      </c>
      <c r="AW160" s="39"/>
      <c r="AX160" s="39"/>
      <c r="AY160" s="39"/>
      <c r="AZ160" s="39" t="s">
        <v>138</v>
      </c>
      <c r="BA160" s="39"/>
      <c r="BB160" s="39"/>
      <c r="BC160" s="39"/>
      <c r="BD160" s="39"/>
      <c r="BE160" s="39"/>
      <c r="BF160" s="63"/>
      <c r="BG160" s="63"/>
      <c r="BH160" s="63"/>
      <c r="BI160" s="63"/>
      <c r="BJ160" s="63"/>
      <c r="BK160" s="117"/>
      <c r="BL160" s="117"/>
      <c r="BM160" s="117"/>
      <c r="BN160" s="117"/>
      <c r="BO160" s="117"/>
      <c r="BP160" s="103"/>
      <c r="BQ160" s="103"/>
      <c r="BR160" s="103"/>
      <c r="BS160" s="103"/>
      <c r="BT160" s="103"/>
      <c r="BU160" s="103"/>
      <c r="BV160" s="103"/>
      <c r="BW160" s="103"/>
      <c r="BX160" s="103"/>
      <c r="BY160" s="103"/>
      <c r="BZ160" s="103"/>
      <c r="CA160" s="103"/>
      <c r="CB160" s="103"/>
      <c r="CC160" s="103"/>
      <c r="CD160" s="103"/>
      <c r="CE160" s="103"/>
      <c r="CF160" s="103"/>
      <c r="CG160" s="103"/>
      <c r="CH160" s="103"/>
      <c r="CI160" s="103"/>
      <c r="CJ160" s="103"/>
      <c r="CK160" s="103"/>
      <c r="CL160" s="103"/>
      <c r="CM160" s="103"/>
      <c r="CN160" s="103"/>
      <c r="CO160" s="103"/>
      <c r="CP160" s="103"/>
      <c r="CQ160" s="122" t="s">
        <v>42</v>
      </c>
      <c r="CR160" s="122"/>
      <c r="CS160" s="122"/>
      <c r="CT160" s="122"/>
      <c r="CU160" s="122"/>
      <c r="CV160" s="122"/>
      <c r="CW160" s="122"/>
      <c r="CX160" s="122"/>
      <c r="CY160" s="122"/>
    </row>
    <row r="161" spans="1:103" x14ac:dyDescent="0.2">
      <c r="A161" s="119" t="s">
        <v>139</v>
      </c>
      <c r="B161" s="119"/>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39" t="s">
        <v>140</v>
      </c>
      <c r="AW161" s="39"/>
      <c r="AX161" s="39"/>
      <c r="AY161" s="39"/>
      <c r="AZ161" s="39" t="s">
        <v>141</v>
      </c>
      <c r="BA161" s="39"/>
      <c r="BB161" s="39"/>
      <c r="BC161" s="39"/>
      <c r="BD161" s="39"/>
      <c r="BE161" s="39"/>
      <c r="BF161" s="63"/>
      <c r="BG161" s="63"/>
      <c r="BH161" s="63"/>
      <c r="BI161" s="63"/>
      <c r="BJ161" s="63"/>
      <c r="BK161" s="117"/>
      <c r="BL161" s="117"/>
      <c r="BM161" s="117"/>
      <c r="BN161" s="117"/>
      <c r="BO161" s="117"/>
      <c r="BP161" s="103"/>
      <c r="BQ161" s="103"/>
      <c r="BR161" s="103"/>
      <c r="BS161" s="103"/>
      <c r="BT161" s="103"/>
      <c r="BU161" s="103"/>
      <c r="BV161" s="103"/>
      <c r="BW161" s="103"/>
      <c r="BX161" s="103"/>
      <c r="BY161" s="103"/>
      <c r="BZ161" s="103"/>
      <c r="CA161" s="103"/>
      <c r="CB161" s="103"/>
      <c r="CC161" s="103"/>
      <c r="CD161" s="103"/>
      <c r="CE161" s="103"/>
      <c r="CF161" s="103"/>
      <c r="CG161" s="103"/>
      <c r="CH161" s="103"/>
      <c r="CI161" s="103"/>
      <c r="CJ161" s="103"/>
      <c r="CK161" s="103"/>
      <c r="CL161" s="103"/>
      <c r="CM161" s="103"/>
      <c r="CN161" s="103"/>
      <c r="CO161" s="103"/>
      <c r="CP161" s="103"/>
      <c r="CQ161" s="122" t="s">
        <v>42</v>
      </c>
      <c r="CR161" s="122"/>
      <c r="CS161" s="122"/>
      <c r="CT161" s="122"/>
      <c r="CU161" s="122"/>
      <c r="CV161" s="122"/>
      <c r="CW161" s="122"/>
      <c r="CX161" s="122"/>
      <c r="CY161" s="122"/>
    </row>
    <row r="162" spans="1:103" x14ac:dyDescent="0.2">
      <c r="A162" s="106" t="s">
        <v>142</v>
      </c>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c r="AM162" s="106"/>
      <c r="AN162" s="106"/>
      <c r="AO162" s="106"/>
      <c r="AP162" s="106"/>
      <c r="AQ162" s="106"/>
      <c r="AR162" s="106"/>
      <c r="AS162" s="106"/>
      <c r="AT162" s="106"/>
      <c r="AU162" s="106"/>
      <c r="AV162" s="39"/>
      <c r="AW162" s="39"/>
      <c r="AX162" s="39"/>
      <c r="AY162" s="39"/>
      <c r="AZ162" s="39"/>
      <c r="BA162" s="39"/>
      <c r="BB162" s="39"/>
      <c r="BC162" s="39"/>
      <c r="BD162" s="39"/>
      <c r="BE162" s="39"/>
      <c r="BF162" s="63"/>
      <c r="BG162" s="63"/>
      <c r="BH162" s="63"/>
      <c r="BI162" s="63"/>
      <c r="BJ162" s="63"/>
      <c r="BK162" s="117"/>
      <c r="BL162" s="117"/>
      <c r="BM162" s="117"/>
      <c r="BN162" s="117"/>
      <c r="BO162" s="117"/>
      <c r="BP162" s="103"/>
      <c r="BQ162" s="103"/>
      <c r="BR162" s="103"/>
      <c r="BS162" s="103"/>
      <c r="BT162" s="103"/>
      <c r="BU162" s="103"/>
      <c r="BV162" s="103"/>
      <c r="BW162" s="103"/>
      <c r="BX162" s="103"/>
      <c r="BY162" s="103"/>
      <c r="BZ162" s="103"/>
      <c r="CA162" s="103"/>
      <c r="CB162" s="103"/>
      <c r="CC162" s="103"/>
      <c r="CD162" s="103"/>
      <c r="CE162" s="103"/>
      <c r="CF162" s="103"/>
      <c r="CG162" s="103"/>
      <c r="CH162" s="103"/>
      <c r="CI162" s="103"/>
      <c r="CJ162" s="103"/>
      <c r="CK162" s="103"/>
      <c r="CL162" s="103"/>
      <c r="CM162" s="103"/>
      <c r="CN162" s="103"/>
      <c r="CO162" s="103"/>
      <c r="CP162" s="103"/>
      <c r="CQ162" s="122"/>
      <c r="CR162" s="122"/>
      <c r="CS162" s="122"/>
      <c r="CT162" s="122"/>
      <c r="CU162" s="122"/>
      <c r="CV162" s="122"/>
      <c r="CW162" s="122"/>
      <c r="CX162" s="122"/>
      <c r="CY162" s="122"/>
    </row>
    <row r="163" spans="1:103" x14ac:dyDescent="0.2">
      <c r="A163" s="64" t="s">
        <v>143</v>
      </c>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39"/>
      <c r="AW163" s="39"/>
      <c r="AX163" s="39"/>
      <c r="AY163" s="39"/>
      <c r="AZ163" s="39"/>
      <c r="BA163" s="39"/>
      <c r="BB163" s="39"/>
      <c r="BC163" s="39"/>
      <c r="BD163" s="39"/>
      <c r="BE163" s="39"/>
      <c r="BF163" s="63"/>
      <c r="BG163" s="63"/>
      <c r="BH163" s="63"/>
      <c r="BI163" s="63"/>
      <c r="BJ163" s="63"/>
      <c r="BK163" s="117"/>
      <c r="BL163" s="117"/>
      <c r="BM163" s="117"/>
      <c r="BN163" s="117"/>
      <c r="BO163" s="117"/>
      <c r="BP163" s="103"/>
      <c r="BQ163" s="103"/>
      <c r="BR163" s="103"/>
      <c r="BS163" s="103"/>
      <c r="BT163" s="103"/>
      <c r="BU163" s="103"/>
      <c r="BV163" s="103"/>
      <c r="BW163" s="103"/>
      <c r="BX163" s="103"/>
      <c r="BY163" s="103"/>
      <c r="BZ163" s="103"/>
      <c r="CA163" s="103"/>
      <c r="CB163" s="103"/>
      <c r="CC163" s="103"/>
      <c r="CD163" s="103"/>
      <c r="CE163" s="103"/>
      <c r="CF163" s="103"/>
      <c r="CG163" s="103"/>
      <c r="CH163" s="103"/>
      <c r="CI163" s="103"/>
      <c r="CJ163" s="103"/>
      <c r="CK163" s="103"/>
      <c r="CL163" s="103"/>
      <c r="CM163" s="103"/>
      <c r="CN163" s="103"/>
      <c r="CO163" s="103"/>
      <c r="CP163" s="103"/>
      <c r="CQ163" s="122"/>
      <c r="CR163" s="122"/>
      <c r="CS163" s="122"/>
      <c r="CT163" s="122"/>
      <c r="CU163" s="122"/>
      <c r="CV163" s="122"/>
      <c r="CW163" s="122"/>
      <c r="CX163" s="122"/>
      <c r="CY163" s="122"/>
    </row>
    <row r="164" spans="1:103" x14ac:dyDescent="0.2">
      <c r="A164" s="162" t="s">
        <v>144</v>
      </c>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261" t="s">
        <v>145</v>
      </c>
      <c r="AW164" s="261"/>
      <c r="AX164" s="261"/>
      <c r="AY164" s="261"/>
      <c r="AZ164" s="173" t="s">
        <v>146</v>
      </c>
      <c r="BA164" s="173"/>
      <c r="BB164" s="173"/>
      <c r="BC164" s="173"/>
      <c r="BD164" s="173"/>
      <c r="BE164" s="173"/>
      <c r="BF164" s="207" t="s">
        <v>342</v>
      </c>
      <c r="BG164" s="208"/>
      <c r="BH164" s="208"/>
      <c r="BI164" s="208"/>
      <c r="BJ164" s="209"/>
      <c r="BK164" s="201" t="s">
        <v>376</v>
      </c>
      <c r="BL164" s="202"/>
      <c r="BM164" s="202"/>
      <c r="BN164" s="202"/>
      <c r="BO164" s="203"/>
      <c r="BP164" s="176">
        <f>BP165</f>
        <v>15000</v>
      </c>
      <c r="BQ164" s="176"/>
      <c r="BR164" s="176"/>
      <c r="BS164" s="176"/>
      <c r="BT164" s="176"/>
      <c r="BU164" s="176"/>
      <c r="BV164" s="176"/>
      <c r="BW164" s="176"/>
      <c r="BX164" s="176"/>
      <c r="BY164" s="176">
        <f>BY165</f>
        <v>0</v>
      </c>
      <c r="BZ164" s="176"/>
      <c r="CA164" s="176"/>
      <c r="CB164" s="176"/>
      <c r="CC164" s="176"/>
      <c r="CD164" s="176"/>
      <c r="CE164" s="176"/>
      <c r="CF164" s="176"/>
      <c r="CG164" s="176"/>
      <c r="CH164" s="176">
        <f>CH165</f>
        <v>0</v>
      </c>
      <c r="CI164" s="176"/>
      <c r="CJ164" s="176"/>
      <c r="CK164" s="176"/>
      <c r="CL164" s="176"/>
      <c r="CM164" s="176"/>
      <c r="CN164" s="176"/>
      <c r="CO164" s="176"/>
      <c r="CP164" s="176"/>
      <c r="CQ164" s="122" t="s">
        <v>42</v>
      </c>
      <c r="CR164" s="122"/>
      <c r="CS164" s="122"/>
      <c r="CT164" s="122"/>
      <c r="CU164" s="122"/>
      <c r="CV164" s="122"/>
      <c r="CW164" s="122"/>
      <c r="CX164" s="122"/>
      <c r="CY164" s="122"/>
    </row>
    <row r="165" spans="1:103" x14ac:dyDescent="0.2">
      <c r="A165" s="162" t="s">
        <v>144</v>
      </c>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c r="AU165" s="162"/>
      <c r="AV165" s="38"/>
      <c r="AW165" s="38"/>
      <c r="AX165" s="38"/>
      <c r="AY165" s="38"/>
      <c r="AZ165" s="39" t="s">
        <v>146</v>
      </c>
      <c r="BA165" s="39"/>
      <c r="BB165" s="39"/>
      <c r="BC165" s="39"/>
      <c r="BD165" s="39"/>
      <c r="BE165" s="39"/>
      <c r="BF165" s="253" t="s">
        <v>342</v>
      </c>
      <c r="BG165" s="254"/>
      <c r="BH165" s="254"/>
      <c r="BI165" s="254"/>
      <c r="BJ165" s="255"/>
      <c r="BK165" s="239" t="s">
        <v>357</v>
      </c>
      <c r="BL165" s="259"/>
      <c r="BM165" s="259"/>
      <c r="BN165" s="259"/>
      <c r="BO165" s="260"/>
      <c r="BP165" s="103">
        <f>15000</f>
        <v>15000</v>
      </c>
      <c r="BQ165" s="103"/>
      <c r="BR165" s="103"/>
      <c r="BS165" s="103"/>
      <c r="BT165" s="103"/>
      <c r="BU165" s="103"/>
      <c r="BV165" s="103"/>
      <c r="BW165" s="103"/>
      <c r="BX165" s="103"/>
      <c r="BY165" s="103"/>
      <c r="BZ165" s="103"/>
      <c r="CA165" s="103"/>
      <c r="CB165" s="103"/>
      <c r="CC165" s="103"/>
      <c r="CD165" s="103"/>
      <c r="CE165" s="103"/>
      <c r="CF165" s="103"/>
      <c r="CG165" s="103"/>
      <c r="CH165" s="103"/>
      <c r="CI165" s="103"/>
      <c r="CJ165" s="103"/>
      <c r="CK165" s="103"/>
      <c r="CL165" s="103"/>
      <c r="CM165" s="103"/>
      <c r="CN165" s="103"/>
      <c r="CO165" s="103"/>
      <c r="CP165" s="103"/>
      <c r="CQ165" s="122" t="s">
        <v>42</v>
      </c>
      <c r="CR165" s="122"/>
      <c r="CS165" s="122"/>
      <c r="CT165" s="122"/>
      <c r="CU165" s="122"/>
      <c r="CV165" s="122"/>
      <c r="CW165" s="122"/>
      <c r="CX165" s="122"/>
      <c r="CY165" s="122"/>
    </row>
    <row r="166" spans="1:103" x14ac:dyDescent="0.2">
      <c r="A166" s="64" t="s">
        <v>147</v>
      </c>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89" t="s">
        <v>148</v>
      </c>
      <c r="AW166" s="89"/>
      <c r="AX166" s="89"/>
      <c r="AY166" s="89"/>
      <c r="AZ166" s="89" t="s">
        <v>149</v>
      </c>
      <c r="BA166" s="89"/>
      <c r="BB166" s="89"/>
      <c r="BC166" s="89"/>
      <c r="BD166" s="89"/>
      <c r="BE166" s="89"/>
      <c r="BF166" s="171"/>
      <c r="BG166" s="171"/>
      <c r="BH166" s="171"/>
      <c r="BI166" s="171"/>
      <c r="BJ166" s="171"/>
      <c r="BK166" s="204" t="s">
        <v>376</v>
      </c>
      <c r="BL166" s="205"/>
      <c r="BM166" s="205"/>
      <c r="BN166" s="205"/>
      <c r="BO166" s="206"/>
      <c r="BP166" s="102">
        <f>BP169+BP174</f>
        <v>88000</v>
      </c>
      <c r="BQ166" s="102"/>
      <c r="BR166" s="102"/>
      <c r="BS166" s="102"/>
      <c r="BT166" s="102"/>
      <c r="BU166" s="102"/>
      <c r="BV166" s="102"/>
      <c r="BW166" s="102"/>
      <c r="BX166" s="102"/>
      <c r="BY166" s="102">
        <f>BY169+BY174</f>
        <v>88000</v>
      </c>
      <c r="BZ166" s="102"/>
      <c r="CA166" s="102"/>
      <c r="CB166" s="102"/>
      <c r="CC166" s="102"/>
      <c r="CD166" s="102"/>
      <c r="CE166" s="102"/>
      <c r="CF166" s="102"/>
      <c r="CG166" s="102"/>
      <c r="CH166" s="102">
        <f>CH169+CH174</f>
        <v>88000</v>
      </c>
      <c r="CI166" s="102"/>
      <c r="CJ166" s="102"/>
      <c r="CK166" s="102"/>
      <c r="CL166" s="102"/>
      <c r="CM166" s="102"/>
      <c r="CN166" s="102"/>
      <c r="CO166" s="102"/>
      <c r="CP166" s="102"/>
      <c r="CQ166" s="122" t="s">
        <v>42</v>
      </c>
      <c r="CR166" s="122"/>
      <c r="CS166" s="122"/>
      <c r="CT166" s="122"/>
      <c r="CU166" s="122"/>
      <c r="CV166" s="122"/>
      <c r="CW166" s="122"/>
      <c r="CX166" s="122"/>
      <c r="CY166" s="122"/>
    </row>
    <row r="167" spans="1:103" x14ac:dyDescent="0.2">
      <c r="A167" s="88" t="s">
        <v>80</v>
      </c>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39" t="s">
        <v>150</v>
      </c>
      <c r="AW167" s="39"/>
      <c r="AX167" s="39"/>
      <c r="AY167" s="39"/>
      <c r="AZ167" s="39" t="s">
        <v>151</v>
      </c>
      <c r="BA167" s="39"/>
      <c r="BB167" s="39"/>
      <c r="BC167" s="39"/>
      <c r="BD167" s="39"/>
      <c r="BE167" s="39"/>
      <c r="BF167" s="63"/>
      <c r="BG167" s="63"/>
      <c r="BH167" s="63"/>
      <c r="BI167" s="63"/>
      <c r="BJ167" s="63"/>
      <c r="BK167" s="117"/>
      <c r="BL167" s="117"/>
      <c r="BM167" s="117"/>
      <c r="BN167" s="117"/>
      <c r="BO167" s="117"/>
      <c r="BP167" s="103"/>
      <c r="BQ167" s="103"/>
      <c r="BR167" s="103"/>
      <c r="BS167" s="103"/>
      <c r="BT167" s="103"/>
      <c r="BU167" s="103"/>
      <c r="BV167" s="103"/>
      <c r="BW167" s="103"/>
      <c r="BX167" s="103"/>
      <c r="BY167" s="103"/>
      <c r="BZ167" s="103"/>
      <c r="CA167" s="103"/>
      <c r="CB167" s="103"/>
      <c r="CC167" s="103"/>
      <c r="CD167" s="103"/>
      <c r="CE167" s="103"/>
      <c r="CF167" s="103"/>
      <c r="CG167" s="103"/>
      <c r="CH167" s="103"/>
      <c r="CI167" s="103"/>
      <c r="CJ167" s="103"/>
      <c r="CK167" s="103"/>
      <c r="CL167" s="103"/>
      <c r="CM167" s="103"/>
      <c r="CN167" s="103"/>
      <c r="CO167" s="103"/>
      <c r="CP167" s="103"/>
      <c r="CQ167" s="122" t="s">
        <v>42</v>
      </c>
      <c r="CR167" s="122"/>
      <c r="CS167" s="122"/>
      <c r="CT167" s="122"/>
      <c r="CU167" s="122"/>
      <c r="CV167" s="122"/>
      <c r="CW167" s="122"/>
      <c r="CX167" s="122"/>
      <c r="CY167" s="122"/>
    </row>
    <row r="168" spans="1:103" x14ac:dyDescent="0.2">
      <c r="A168" s="87" t="s">
        <v>152</v>
      </c>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c r="AK168" s="87"/>
      <c r="AL168" s="87"/>
      <c r="AM168" s="87"/>
      <c r="AN168" s="87"/>
      <c r="AO168" s="87"/>
      <c r="AP168" s="87"/>
      <c r="AQ168" s="87"/>
      <c r="AR168" s="87"/>
      <c r="AS168" s="87"/>
      <c r="AT168" s="87"/>
      <c r="AU168" s="87"/>
      <c r="AV168" s="39"/>
      <c r="AW168" s="39"/>
      <c r="AX168" s="39"/>
      <c r="AY168" s="39"/>
      <c r="AZ168" s="39"/>
      <c r="BA168" s="39"/>
      <c r="BB168" s="39"/>
      <c r="BC168" s="39"/>
      <c r="BD168" s="39"/>
      <c r="BE168" s="39"/>
      <c r="BF168" s="63"/>
      <c r="BG168" s="63"/>
      <c r="BH168" s="63"/>
      <c r="BI168" s="63"/>
      <c r="BJ168" s="63"/>
      <c r="BK168" s="117"/>
      <c r="BL168" s="117"/>
      <c r="BM168" s="117"/>
      <c r="BN168" s="117"/>
      <c r="BO168" s="117"/>
      <c r="BP168" s="103"/>
      <c r="BQ168" s="103"/>
      <c r="BR168" s="103"/>
      <c r="BS168" s="103"/>
      <c r="BT168" s="103"/>
      <c r="BU168" s="103"/>
      <c r="BV168" s="103"/>
      <c r="BW168" s="103"/>
      <c r="BX168" s="103"/>
      <c r="BY168" s="103"/>
      <c r="BZ168" s="103"/>
      <c r="CA168" s="103"/>
      <c r="CB168" s="103"/>
      <c r="CC168" s="103"/>
      <c r="CD168" s="103"/>
      <c r="CE168" s="103"/>
      <c r="CF168" s="103"/>
      <c r="CG168" s="103"/>
      <c r="CH168" s="103"/>
      <c r="CI168" s="103"/>
      <c r="CJ168" s="103"/>
      <c r="CK168" s="103"/>
      <c r="CL168" s="103"/>
      <c r="CM168" s="103"/>
      <c r="CN168" s="103"/>
      <c r="CO168" s="103"/>
      <c r="CP168" s="103"/>
      <c r="CQ168" s="122"/>
      <c r="CR168" s="122"/>
      <c r="CS168" s="122"/>
      <c r="CT168" s="122"/>
      <c r="CU168" s="122"/>
      <c r="CV168" s="122"/>
      <c r="CW168" s="122"/>
      <c r="CX168" s="122"/>
      <c r="CY168" s="122"/>
    </row>
    <row r="169" spans="1:103" ht="12.75" customHeight="1" x14ac:dyDescent="0.2">
      <c r="A169" s="88" t="s">
        <v>153</v>
      </c>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211" t="s">
        <v>154</v>
      </c>
      <c r="AW169" s="212"/>
      <c r="AX169" s="212"/>
      <c r="AY169" s="213"/>
      <c r="AZ169" s="178" t="s">
        <v>155</v>
      </c>
      <c r="BA169" s="179"/>
      <c r="BB169" s="179"/>
      <c r="BC169" s="179"/>
      <c r="BD169" s="179"/>
      <c r="BE169" s="180"/>
      <c r="BF169" s="217" t="s">
        <v>342</v>
      </c>
      <c r="BG169" s="218"/>
      <c r="BH169" s="218"/>
      <c r="BI169" s="218"/>
      <c r="BJ169" s="219"/>
      <c r="BK169" s="223" t="s">
        <v>376</v>
      </c>
      <c r="BL169" s="224"/>
      <c r="BM169" s="224"/>
      <c r="BN169" s="224"/>
      <c r="BO169" s="225"/>
      <c r="BP169" s="187">
        <f>BP171+BP173</f>
        <v>50000</v>
      </c>
      <c r="BQ169" s="188"/>
      <c r="BR169" s="188"/>
      <c r="BS169" s="188"/>
      <c r="BT169" s="188"/>
      <c r="BU169" s="188"/>
      <c r="BV169" s="188"/>
      <c r="BW169" s="188"/>
      <c r="BX169" s="189"/>
      <c r="BY169" s="187">
        <f>BY171+BX173</f>
        <v>50000</v>
      </c>
      <c r="BZ169" s="188"/>
      <c r="CA169" s="188"/>
      <c r="CB169" s="188"/>
      <c r="CC169" s="188"/>
      <c r="CD169" s="188"/>
      <c r="CE169" s="188"/>
      <c r="CF169" s="188"/>
      <c r="CG169" s="189"/>
      <c r="CH169" s="187">
        <f>CH171+CH173</f>
        <v>50000</v>
      </c>
      <c r="CI169" s="188"/>
      <c r="CJ169" s="188"/>
      <c r="CK169" s="188"/>
      <c r="CL169" s="188"/>
      <c r="CM169" s="188"/>
      <c r="CN169" s="188"/>
      <c r="CO169" s="188"/>
      <c r="CP169" s="189"/>
      <c r="CQ169" s="122" t="s">
        <v>42</v>
      </c>
      <c r="CR169" s="122"/>
      <c r="CS169" s="122"/>
      <c r="CT169" s="122"/>
      <c r="CU169" s="122"/>
      <c r="CV169" s="122"/>
      <c r="CW169" s="122"/>
      <c r="CX169" s="122"/>
      <c r="CY169" s="122"/>
    </row>
    <row r="170" spans="1:103" ht="12.75" customHeight="1" x14ac:dyDescent="0.2">
      <c r="A170" s="87" t="s">
        <v>156</v>
      </c>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c r="AK170" s="87"/>
      <c r="AL170" s="87"/>
      <c r="AM170" s="87"/>
      <c r="AN170" s="87"/>
      <c r="AO170" s="87"/>
      <c r="AP170" s="87"/>
      <c r="AQ170" s="87"/>
      <c r="AR170" s="87"/>
      <c r="AS170" s="87"/>
      <c r="AT170" s="87"/>
      <c r="AU170" s="87"/>
      <c r="AV170" s="214"/>
      <c r="AW170" s="215"/>
      <c r="AX170" s="215"/>
      <c r="AY170" s="216"/>
      <c r="AZ170" s="184"/>
      <c r="BA170" s="185"/>
      <c r="BB170" s="185"/>
      <c r="BC170" s="185"/>
      <c r="BD170" s="185"/>
      <c r="BE170" s="186"/>
      <c r="BF170" s="220"/>
      <c r="BG170" s="221"/>
      <c r="BH170" s="221"/>
      <c r="BI170" s="221"/>
      <c r="BJ170" s="222"/>
      <c r="BK170" s="226"/>
      <c r="BL170" s="227"/>
      <c r="BM170" s="227"/>
      <c r="BN170" s="227"/>
      <c r="BO170" s="228"/>
      <c r="BP170" s="193"/>
      <c r="BQ170" s="194"/>
      <c r="BR170" s="194"/>
      <c r="BS170" s="194"/>
      <c r="BT170" s="194"/>
      <c r="BU170" s="194"/>
      <c r="BV170" s="194"/>
      <c r="BW170" s="194"/>
      <c r="BX170" s="195"/>
      <c r="BY170" s="193"/>
      <c r="BZ170" s="194"/>
      <c r="CA170" s="194"/>
      <c r="CB170" s="194"/>
      <c r="CC170" s="194"/>
      <c r="CD170" s="194"/>
      <c r="CE170" s="194"/>
      <c r="CF170" s="194"/>
      <c r="CG170" s="195"/>
      <c r="CH170" s="193"/>
      <c r="CI170" s="194"/>
      <c r="CJ170" s="194"/>
      <c r="CK170" s="194"/>
      <c r="CL170" s="194"/>
      <c r="CM170" s="194"/>
      <c r="CN170" s="194"/>
      <c r="CO170" s="194"/>
      <c r="CP170" s="195"/>
      <c r="CQ170" s="122"/>
      <c r="CR170" s="122"/>
      <c r="CS170" s="122"/>
      <c r="CT170" s="122"/>
      <c r="CU170" s="122"/>
      <c r="CV170" s="122"/>
      <c r="CW170" s="122"/>
      <c r="CX170" s="122"/>
      <c r="CY170" s="122"/>
    </row>
    <row r="171" spans="1:103" ht="12.75" customHeight="1" x14ac:dyDescent="0.2">
      <c r="A171" s="88" t="s">
        <v>153</v>
      </c>
      <c r="B171" s="237"/>
      <c r="C171" s="237"/>
      <c r="D171" s="237"/>
      <c r="E171" s="237"/>
      <c r="F171" s="237"/>
      <c r="G171" s="237"/>
      <c r="H171" s="237"/>
      <c r="I171" s="237"/>
      <c r="J171" s="237"/>
      <c r="K171" s="237"/>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G171" s="237"/>
      <c r="AH171" s="237"/>
      <c r="AI171" s="237"/>
      <c r="AJ171" s="237"/>
      <c r="AK171" s="237"/>
      <c r="AL171" s="237"/>
      <c r="AM171" s="237"/>
      <c r="AN171" s="237"/>
      <c r="AO171" s="237"/>
      <c r="AP171" s="237"/>
      <c r="AQ171" s="237"/>
      <c r="AR171" s="237"/>
      <c r="AS171" s="237"/>
      <c r="AT171" s="237"/>
      <c r="AU171" s="238"/>
      <c r="AV171" s="211"/>
      <c r="AW171" s="212"/>
      <c r="AX171" s="212"/>
      <c r="AY171" s="213"/>
      <c r="AZ171" s="211" t="s">
        <v>155</v>
      </c>
      <c r="BA171" s="212"/>
      <c r="BB171" s="212"/>
      <c r="BC171" s="212"/>
      <c r="BD171" s="212"/>
      <c r="BE171" s="213"/>
      <c r="BF171" s="229" t="s">
        <v>343</v>
      </c>
      <c r="BG171" s="230"/>
      <c r="BH171" s="230"/>
      <c r="BI171" s="230"/>
      <c r="BJ171" s="231"/>
      <c r="BK171" s="235" t="s">
        <v>346</v>
      </c>
      <c r="BL171" s="132"/>
      <c r="BM171" s="132"/>
      <c r="BN171" s="132"/>
      <c r="BO171" s="133"/>
      <c r="BP171" s="92">
        <f>30000</f>
        <v>30000</v>
      </c>
      <c r="BQ171" s="93"/>
      <c r="BR171" s="93"/>
      <c r="BS171" s="93"/>
      <c r="BT171" s="93"/>
      <c r="BU171" s="93"/>
      <c r="BV171" s="93"/>
      <c r="BW171" s="93"/>
      <c r="BX171" s="94"/>
      <c r="BY171" s="92">
        <f>30000</f>
        <v>30000</v>
      </c>
      <c r="BZ171" s="93"/>
      <c r="CA171" s="93"/>
      <c r="CB171" s="93"/>
      <c r="CC171" s="93"/>
      <c r="CD171" s="93"/>
      <c r="CE171" s="93"/>
      <c r="CF171" s="93"/>
      <c r="CG171" s="94"/>
      <c r="CH171" s="92">
        <f>30000</f>
        <v>30000</v>
      </c>
      <c r="CI171" s="93"/>
      <c r="CJ171" s="93"/>
      <c r="CK171" s="93"/>
      <c r="CL171" s="93"/>
      <c r="CM171" s="93"/>
      <c r="CN171" s="93"/>
      <c r="CO171" s="93"/>
      <c r="CP171" s="94"/>
      <c r="CQ171" s="122" t="s">
        <v>42</v>
      </c>
      <c r="CR171" s="122"/>
      <c r="CS171" s="122"/>
      <c r="CT171" s="122"/>
      <c r="CU171" s="122"/>
      <c r="CV171" s="122"/>
      <c r="CW171" s="122"/>
      <c r="CX171" s="122"/>
      <c r="CY171" s="122"/>
    </row>
    <row r="172" spans="1:103" ht="12.75" customHeight="1" x14ac:dyDescent="0.2">
      <c r="A172" s="87" t="s">
        <v>156</v>
      </c>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87"/>
      <c r="AH172" s="87"/>
      <c r="AI172" s="87"/>
      <c r="AJ172" s="87"/>
      <c r="AK172" s="87"/>
      <c r="AL172" s="87"/>
      <c r="AM172" s="87"/>
      <c r="AN172" s="87"/>
      <c r="AO172" s="87"/>
      <c r="AP172" s="87"/>
      <c r="AQ172" s="87"/>
      <c r="AR172" s="87"/>
      <c r="AS172" s="87"/>
      <c r="AT172" s="87"/>
      <c r="AU172" s="87"/>
      <c r="AV172" s="214"/>
      <c r="AW172" s="215"/>
      <c r="AX172" s="215"/>
      <c r="AY172" s="216"/>
      <c r="AZ172" s="214"/>
      <c r="BA172" s="215"/>
      <c r="BB172" s="215"/>
      <c r="BC172" s="215"/>
      <c r="BD172" s="215"/>
      <c r="BE172" s="216"/>
      <c r="BF172" s="232"/>
      <c r="BG172" s="233"/>
      <c r="BH172" s="233"/>
      <c r="BI172" s="233"/>
      <c r="BJ172" s="234"/>
      <c r="BK172" s="236"/>
      <c r="BL172" s="138"/>
      <c r="BM172" s="138"/>
      <c r="BN172" s="138"/>
      <c r="BO172" s="139"/>
      <c r="BP172" s="95"/>
      <c r="BQ172" s="96"/>
      <c r="BR172" s="96"/>
      <c r="BS172" s="96"/>
      <c r="BT172" s="96"/>
      <c r="BU172" s="96"/>
      <c r="BV172" s="96"/>
      <c r="BW172" s="96"/>
      <c r="BX172" s="97"/>
      <c r="BY172" s="95"/>
      <c r="BZ172" s="96"/>
      <c r="CA172" s="96"/>
      <c r="CB172" s="96"/>
      <c r="CC172" s="96"/>
      <c r="CD172" s="96"/>
      <c r="CE172" s="96"/>
      <c r="CF172" s="96"/>
      <c r="CG172" s="97"/>
      <c r="CH172" s="95"/>
      <c r="CI172" s="96"/>
      <c r="CJ172" s="96"/>
      <c r="CK172" s="96"/>
      <c r="CL172" s="96"/>
      <c r="CM172" s="96"/>
      <c r="CN172" s="96"/>
      <c r="CO172" s="96"/>
      <c r="CP172" s="97"/>
      <c r="CQ172" s="122"/>
      <c r="CR172" s="122"/>
      <c r="CS172" s="122"/>
      <c r="CT172" s="122"/>
      <c r="CU172" s="122"/>
      <c r="CV172" s="122"/>
      <c r="CW172" s="122"/>
      <c r="CX172" s="122"/>
      <c r="CY172" s="122"/>
    </row>
    <row r="173" spans="1:103" ht="25.5" customHeight="1" x14ac:dyDescent="0.2">
      <c r="A173" s="88" t="s">
        <v>378</v>
      </c>
      <c r="B173" s="237"/>
      <c r="C173" s="237"/>
      <c r="D173" s="237"/>
      <c r="E173" s="237"/>
      <c r="F173" s="237"/>
      <c r="G173" s="237"/>
      <c r="H173" s="237"/>
      <c r="I173" s="237"/>
      <c r="J173" s="237"/>
      <c r="K173" s="237"/>
      <c r="L173" s="237"/>
      <c r="M173" s="237"/>
      <c r="N173" s="237"/>
      <c r="O173" s="237"/>
      <c r="P173" s="237"/>
      <c r="Q173" s="237"/>
      <c r="R173" s="237"/>
      <c r="S173" s="237"/>
      <c r="T173" s="237"/>
      <c r="U173" s="237"/>
      <c r="V173" s="237"/>
      <c r="W173" s="237"/>
      <c r="X173" s="237"/>
      <c r="Y173" s="237"/>
      <c r="Z173" s="237"/>
      <c r="AA173" s="237"/>
      <c r="AB173" s="237"/>
      <c r="AC173" s="237"/>
      <c r="AD173" s="237"/>
      <c r="AE173" s="237"/>
      <c r="AF173" s="237"/>
      <c r="AG173" s="237"/>
      <c r="AH173" s="237"/>
      <c r="AI173" s="237"/>
      <c r="AJ173" s="237"/>
      <c r="AK173" s="237"/>
      <c r="AL173" s="237"/>
      <c r="AM173" s="237"/>
      <c r="AN173" s="237"/>
      <c r="AO173" s="237"/>
      <c r="AP173" s="237"/>
      <c r="AQ173" s="237"/>
      <c r="AR173" s="237"/>
      <c r="AS173" s="237"/>
      <c r="AT173" s="237"/>
      <c r="AU173" s="238"/>
      <c r="AV173" s="49"/>
      <c r="AW173" s="50"/>
      <c r="AX173" s="50"/>
      <c r="AY173" s="38"/>
      <c r="AZ173" s="49" t="s">
        <v>155</v>
      </c>
      <c r="BA173" s="50"/>
      <c r="BB173" s="50"/>
      <c r="BC173" s="50"/>
      <c r="BD173" s="50"/>
      <c r="BE173" s="38"/>
      <c r="BF173" s="75" t="s">
        <v>343</v>
      </c>
      <c r="BG173" s="76"/>
      <c r="BH173" s="76"/>
      <c r="BI173" s="76"/>
      <c r="BJ173" s="77"/>
      <c r="BK173" s="41" t="s">
        <v>348</v>
      </c>
      <c r="BL173" s="41"/>
      <c r="BM173" s="41"/>
      <c r="BN173" s="41"/>
      <c r="BO173" s="239"/>
      <c r="BP173" s="90">
        <f>20000</f>
        <v>20000</v>
      </c>
      <c r="BQ173" s="90"/>
      <c r="BR173" s="90"/>
      <c r="BS173" s="90"/>
      <c r="BT173" s="90"/>
      <c r="BU173" s="90"/>
      <c r="BV173" s="90"/>
      <c r="BW173" s="90"/>
      <c r="BX173" s="90">
        <f>20000</f>
        <v>20000</v>
      </c>
      <c r="BY173" s="90"/>
      <c r="BZ173" s="90"/>
      <c r="CA173" s="90"/>
      <c r="CB173" s="90"/>
      <c r="CC173" s="90"/>
      <c r="CD173" s="90"/>
      <c r="CE173" s="90"/>
      <c r="CF173" s="90"/>
      <c r="CG173" s="90"/>
      <c r="CH173" s="90">
        <f>20000</f>
        <v>20000</v>
      </c>
      <c r="CI173" s="90"/>
      <c r="CJ173" s="90"/>
      <c r="CK173" s="90"/>
      <c r="CL173" s="90"/>
      <c r="CM173" s="90"/>
      <c r="CN173" s="90"/>
      <c r="CO173" s="90"/>
      <c r="CP173" s="90"/>
      <c r="CQ173" s="73" t="s">
        <v>42</v>
      </c>
      <c r="CR173" s="73"/>
      <c r="CS173" s="73"/>
      <c r="CT173" s="73"/>
      <c r="CU173" s="73"/>
      <c r="CV173" s="73"/>
      <c r="CW173" s="73"/>
      <c r="CX173" s="73"/>
      <c r="CY173" s="74"/>
    </row>
    <row r="174" spans="1:103" ht="12.75" customHeight="1" x14ac:dyDescent="0.2">
      <c r="A174" s="48" t="s">
        <v>157</v>
      </c>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c r="AP174" s="67"/>
      <c r="AQ174" s="67"/>
      <c r="AR174" s="67"/>
      <c r="AS174" s="67"/>
      <c r="AT174" s="67"/>
      <c r="AU174" s="68"/>
      <c r="AV174" s="49" t="s">
        <v>158</v>
      </c>
      <c r="AW174" s="50"/>
      <c r="AX174" s="50"/>
      <c r="AY174" s="38"/>
      <c r="AZ174" s="173" t="s">
        <v>159</v>
      </c>
      <c r="BA174" s="173"/>
      <c r="BB174" s="173"/>
      <c r="BC174" s="173"/>
      <c r="BD174" s="173"/>
      <c r="BE174" s="173"/>
      <c r="BF174" s="207" t="s">
        <v>342</v>
      </c>
      <c r="BG174" s="208"/>
      <c r="BH174" s="208"/>
      <c r="BI174" s="208"/>
      <c r="BJ174" s="209"/>
      <c r="BK174" s="201" t="s">
        <v>376</v>
      </c>
      <c r="BL174" s="202"/>
      <c r="BM174" s="202"/>
      <c r="BN174" s="202"/>
      <c r="BO174" s="203"/>
      <c r="BP174" s="210">
        <f>SUM(BP175:BX176)</f>
        <v>38000</v>
      </c>
      <c r="BQ174" s="210"/>
      <c r="BR174" s="210"/>
      <c r="BS174" s="210"/>
      <c r="BT174" s="210"/>
      <c r="BU174" s="210"/>
      <c r="BV174" s="210"/>
      <c r="BW174" s="210"/>
      <c r="BX174" s="210"/>
      <c r="BY174" s="210">
        <f>SUM(BY175:CG176)</f>
        <v>38000</v>
      </c>
      <c r="BZ174" s="210"/>
      <c r="CA174" s="210"/>
      <c r="CB174" s="210"/>
      <c r="CC174" s="210"/>
      <c r="CD174" s="210"/>
      <c r="CE174" s="210"/>
      <c r="CF174" s="210"/>
      <c r="CG174" s="210"/>
      <c r="CH174" s="210">
        <f>SUM(CH175:CP176)</f>
        <v>38000</v>
      </c>
      <c r="CI174" s="210"/>
      <c r="CJ174" s="210"/>
      <c r="CK174" s="210"/>
      <c r="CL174" s="210"/>
      <c r="CM174" s="210"/>
      <c r="CN174" s="210"/>
      <c r="CO174" s="210"/>
      <c r="CP174" s="210"/>
      <c r="CQ174" s="122" t="s">
        <v>42</v>
      </c>
      <c r="CR174" s="122"/>
      <c r="CS174" s="122"/>
      <c r="CT174" s="122"/>
      <c r="CU174" s="122"/>
      <c r="CV174" s="122"/>
      <c r="CW174" s="122"/>
      <c r="CX174" s="122"/>
      <c r="CY174" s="122"/>
    </row>
    <row r="175" spans="1:103" ht="12.75" customHeight="1" x14ac:dyDescent="0.2">
      <c r="A175" s="48" t="s">
        <v>157</v>
      </c>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8"/>
      <c r="AV175" s="49" t="s">
        <v>158</v>
      </c>
      <c r="AW175" s="50"/>
      <c r="AX175" s="50"/>
      <c r="AY175" s="38"/>
      <c r="AZ175" s="39" t="s">
        <v>159</v>
      </c>
      <c r="BA175" s="39"/>
      <c r="BB175" s="39"/>
      <c r="BC175" s="39"/>
      <c r="BD175" s="39"/>
      <c r="BE175" s="39"/>
      <c r="BF175" s="170" t="s">
        <v>343</v>
      </c>
      <c r="BG175" s="170"/>
      <c r="BH175" s="170"/>
      <c r="BI175" s="170"/>
      <c r="BJ175" s="170"/>
      <c r="BK175" s="41" t="s">
        <v>346</v>
      </c>
      <c r="BL175" s="41"/>
      <c r="BM175" s="41"/>
      <c r="BN175" s="41"/>
      <c r="BO175" s="41"/>
      <c r="BP175" s="103">
        <f>30000</f>
        <v>30000</v>
      </c>
      <c r="BQ175" s="103"/>
      <c r="BR175" s="103"/>
      <c r="BS175" s="103"/>
      <c r="BT175" s="103"/>
      <c r="BU175" s="103"/>
      <c r="BV175" s="103"/>
      <c r="BW175" s="103"/>
      <c r="BX175" s="103"/>
      <c r="BY175" s="103">
        <f>30000</f>
        <v>30000</v>
      </c>
      <c r="BZ175" s="103"/>
      <c r="CA175" s="103"/>
      <c r="CB175" s="103"/>
      <c r="CC175" s="103"/>
      <c r="CD175" s="103"/>
      <c r="CE175" s="103"/>
      <c r="CF175" s="103"/>
      <c r="CG175" s="103"/>
      <c r="CH175" s="103">
        <f>30000</f>
        <v>30000</v>
      </c>
      <c r="CI175" s="103"/>
      <c r="CJ175" s="103"/>
      <c r="CK175" s="103"/>
      <c r="CL175" s="103"/>
      <c r="CM175" s="103"/>
      <c r="CN175" s="103"/>
      <c r="CO175" s="103"/>
      <c r="CP175" s="103"/>
      <c r="CQ175" s="122" t="s">
        <v>42</v>
      </c>
      <c r="CR175" s="122"/>
      <c r="CS175" s="122"/>
      <c r="CT175" s="122"/>
      <c r="CU175" s="122"/>
      <c r="CV175" s="122"/>
      <c r="CW175" s="122"/>
      <c r="CX175" s="122"/>
      <c r="CY175" s="122"/>
    </row>
    <row r="176" spans="1:103" ht="12.75" customHeight="1" x14ac:dyDescent="0.2">
      <c r="A176" s="48" t="s">
        <v>157</v>
      </c>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c r="AR176" s="67"/>
      <c r="AS176" s="67"/>
      <c r="AT176" s="67"/>
      <c r="AU176" s="68"/>
      <c r="AV176" s="49" t="s">
        <v>158</v>
      </c>
      <c r="AW176" s="50"/>
      <c r="AX176" s="50"/>
      <c r="AY176" s="38"/>
      <c r="AZ176" s="39" t="s">
        <v>159</v>
      </c>
      <c r="BA176" s="39"/>
      <c r="BB176" s="39"/>
      <c r="BC176" s="39"/>
      <c r="BD176" s="39"/>
      <c r="BE176" s="39"/>
      <c r="BF176" s="170" t="s">
        <v>343</v>
      </c>
      <c r="BG176" s="170"/>
      <c r="BH176" s="170"/>
      <c r="BI176" s="170"/>
      <c r="BJ176" s="170"/>
      <c r="BK176" s="41" t="s">
        <v>348</v>
      </c>
      <c r="BL176" s="41"/>
      <c r="BM176" s="41"/>
      <c r="BN176" s="41"/>
      <c r="BO176" s="41"/>
      <c r="BP176" s="103">
        <f>8000</f>
        <v>8000</v>
      </c>
      <c r="BQ176" s="103"/>
      <c r="BR176" s="103"/>
      <c r="BS176" s="103"/>
      <c r="BT176" s="103"/>
      <c r="BU176" s="103"/>
      <c r="BV176" s="103"/>
      <c r="BW176" s="103"/>
      <c r="BX176" s="103"/>
      <c r="BY176" s="103">
        <f>8000</f>
        <v>8000</v>
      </c>
      <c r="BZ176" s="103"/>
      <c r="CA176" s="103"/>
      <c r="CB176" s="103"/>
      <c r="CC176" s="103"/>
      <c r="CD176" s="103"/>
      <c r="CE176" s="103"/>
      <c r="CF176" s="103"/>
      <c r="CG176" s="103"/>
      <c r="CH176" s="103">
        <f>8000</f>
        <v>8000</v>
      </c>
      <c r="CI176" s="103"/>
      <c r="CJ176" s="103"/>
      <c r="CK176" s="103"/>
      <c r="CL176" s="103"/>
      <c r="CM176" s="103"/>
      <c r="CN176" s="103"/>
      <c r="CO176" s="103"/>
      <c r="CP176" s="103"/>
      <c r="CQ176" s="122" t="s">
        <v>42</v>
      </c>
      <c r="CR176" s="122"/>
      <c r="CS176" s="122"/>
      <c r="CT176" s="122"/>
      <c r="CU176" s="122"/>
      <c r="CV176" s="122"/>
      <c r="CW176" s="122"/>
      <c r="CX176" s="122"/>
      <c r="CY176" s="122"/>
    </row>
    <row r="177" spans="1:103" x14ac:dyDescent="0.2">
      <c r="A177" s="48" t="s">
        <v>160</v>
      </c>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39" t="s">
        <v>161</v>
      </c>
      <c r="AW177" s="39"/>
      <c r="AX177" s="39"/>
      <c r="AY177" s="39"/>
      <c r="AZ177" s="39" t="s">
        <v>42</v>
      </c>
      <c r="BA177" s="39"/>
      <c r="BB177" s="39"/>
      <c r="BC177" s="39"/>
      <c r="BD177" s="39"/>
      <c r="BE177" s="39"/>
      <c r="BF177" s="39" t="s">
        <v>42</v>
      </c>
      <c r="BG177" s="39"/>
      <c r="BH177" s="39"/>
      <c r="BI177" s="39"/>
      <c r="BJ177" s="39"/>
      <c r="BK177" s="39" t="s">
        <v>42</v>
      </c>
      <c r="BL177" s="39"/>
      <c r="BM177" s="39"/>
      <c r="BN177" s="39"/>
      <c r="BO177" s="39"/>
      <c r="BP177" s="103"/>
      <c r="BQ177" s="103"/>
      <c r="BR177" s="103"/>
      <c r="BS177" s="103"/>
      <c r="BT177" s="103"/>
      <c r="BU177" s="103"/>
      <c r="BV177" s="103"/>
      <c r="BW177" s="103"/>
      <c r="BX177" s="103"/>
      <c r="BY177" s="103"/>
      <c r="BZ177" s="103"/>
      <c r="CA177" s="103"/>
      <c r="CB177" s="103"/>
      <c r="CC177" s="103"/>
      <c r="CD177" s="103"/>
      <c r="CE177" s="103"/>
      <c r="CF177" s="103"/>
      <c r="CG177" s="103"/>
      <c r="CH177" s="103"/>
      <c r="CI177" s="103"/>
      <c r="CJ177" s="103"/>
      <c r="CK177" s="103"/>
      <c r="CL177" s="103"/>
      <c r="CM177" s="103"/>
      <c r="CN177" s="103"/>
      <c r="CO177" s="103"/>
      <c r="CP177" s="103"/>
      <c r="CQ177" s="122" t="s">
        <v>42</v>
      </c>
      <c r="CR177" s="122"/>
      <c r="CS177" s="122"/>
      <c r="CT177" s="122"/>
      <c r="CU177" s="122"/>
      <c r="CV177" s="122"/>
      <c r="CW177" s="122"/>
      <c r="CX177" s="122"/>
      <c r="CY177" s="122"/>
    </row>
    <row r="178" spans="1:103" x14ac:dyDescent="0.2">
      <c r="A178" s="88" t="s">
        <v>80</v>
      </c>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240" t="s">
        <v>162</v>
      </c>
      <c r="AW178" s="240"/>
      <c r="AX178" s="240"/>
      <c r="AY178" s="240"/>
      <c r="AZ178" s="240" t="s">
        <v>163</v>
      </c>
      <c r="BA178" s="240"/>
      <c r="BB178" s="240"/>
      <c r="BC178" s="240"/>
      <c r="BD178" s="240"/>
      <c r="BE178" s="240"/>
      <c r="BF178" s="63"/>
      <c r="BG178" s="63"/>
      <c r="BH178" s="63"/>
      <c r="BI178" s="63"/>
      <c r="BJ178" s="63"/>
      <c r="BK178" s="117" t="s">
        <v>364</v>
      </c>
      <c r="BL178" s="117"/>
      <c r="BM178" s="117"/>
      <c r="BN178" s="117"/>
      <c r="BO178" s="117"/>
      <c r="BP178" s="103"/>
      <c r="BQ178" s="103"/>
      <c r="BR178" s="103"/>
      <c r="BS178" s="103"/>
      <c r="BT178" s="103"/>
      <c r="BU178" s="103"/>
      <c r="BV178" s="103"/>
      <c r="BW178" s="103"/>
      <c r="BX178" s="103"/>
      <c r="BY178" s="103"/>
      <c r="BZ178" s="103"/>
      <c r="CA178" s="103"/>
      <c r="CB178" s="103"/>
      <c r="CC178" s="103"/>
      <c r="CD178" s="103"/>
      <c r="CE178" s="103"/>
      <c r="CF178" s="103"/>
      <c r="CG178" s="103"/>
      <c r="CH178" s="103"/>
      <c r="CI178" s="103"/>
      <c r="CJ178" s="103"/>
      <c r="CK178" s="103"/>
      <c r="CL178" s="103"/>
      <c r="CM178" s="103"/>
      <c r="CN178" s="103"/>
      <c r="CO178" s="103"/>
      <c r="CP178" s="103"/>
      <c r="CQ178" s="122" t="s">
        <v>42</v>
      </c>
      <c r="CR178" s="122"/>
      <c r="CS178" s="122"/>
      <c r="CT178" s="122"/>
      <c r="CU178" s="122"/>
      <c r="CV178" s="122"/>
      <c r="CW178" s="122"/>
      <c r="CX178" s="122"/>
      <c r="CY178" s="122"/>
    </row>
    <row r="179" spans="1:103" x14ac:dyDescent="0.2">
      <c r="A179" s="241" t="s">
        <v>164</v>
      </c>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0"/>
      <c r="AW179" s="240"/>
      <c r="AX179" s="240"/>
      <c r="AY179" s="240"/>
      <c r="AZ179" s="240"/>
      <c r="BA179" s="240"/>
      <c r="BB179" s="240"/>
      <c r="BC179" s="240"/>
      <c r="BD179" s="240"/>
      <c r="BE179" s="240"/>
      <c r="BF179" s="63"/>
      <c r="BG179" s="63"/>
      <c r="BH179" s="63"/>
      <c r="BI179" s="63"/>
      <c r="BJ179" s="63"/>
      <c r="BK179" s="117"/>
      <c r="BL179" s="117"/>
      <c r="BM179" s="117"/>
      <c r="BN179" s="117"/>
      <c r="BO179" s="117"/>
      <c r="BP179" s="103"/>
      <c r="BQ179" s="103"/>
      <c r="BR179" s="103"/>
      <c r="BS179" s="103"/>
      <c r="BT179" s="103"/>
      <c r="BU179" s="103"/>
      <c r="BV179" s="103"/>
      <c r="BW179" s="103"/>
      <c r="BX179" s="103"/>
      <c r="BY179" s="103"/>
      <c r="BZ179" s="103"/>
      <c r="CA179" s="103"/>
      <c r="CB179" s="103"/>
      <c r="CC179" s="103"/>
      <c r="CD179" s="103"/>
      <c r="CE179" s="103"/>
      <c r="CF179" s="103"/>
      <c r="CG179" s="103"/>
      <c r="CH179" s="103"/>
      <c r="CI179" s="103"/>
      <c r="CJ179" s="103"/>
      <c r="CK179" s="103"/>
      <c r="CL179" s="103"/>
      <c r="CM179" s="103"/>
      <c r="CN179" s="103"/>
      <c r="CO179" s="103"/>
      <c r="CP179" s="103"/>
      <c r="CQ179" s="122"/>
      <c r="CR179" s="122"/>
      <c r="CS179" s="122"/>
      <c r="CT179" s="122"/>
      <c r="CU179" s="122"/>
      <c r="CV179" s="122"/>
      <c r="CW179" s="122"/>
      <c r="CX179" s="122"/>
      <c r="CY179" s="122"/>
    </row>
    <row r="180" spans="1:103" x14ac:dyDescent="0.2">
      <c r="A180" s="241" t="s">
        <v>165</v>
      </c>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0" t="s">
        <v>166</v>
      </c>
      <c r="AW180" s="240"/>
      <c r="AX180" s="240"/>
      <c r="AY180" s="240"/>
      <c r="AZ180" s="240" t="s">
        <v>167</v>
      </c>
      <c r="BA180" s="240"/>
      <c r="BB180" s="240"/>
      <c r="BC180" s="240"/>
      <c r="BD180" s="240"/>
      <c r="BE180" s="240"/>
      <c r="BF180" s="63"/>
      <c r="BG180" s="63"/>
      <c r="BH180" s="63"/>
      <c r="BI180" s="63"/>
      <c r="BJ180" s="63"/>
      <c r="BK180" s="117"/>
      <c r="BL180" s="117"/>
      <c r="BM180" s="117"/>
      <c r="BN180" s="117"/>
      <c r="BO180" s="117"/>
      <c r="BP180" s="103"/>
      <c r="BQ180" s="103"/>
      <c r="BR180" s="103"/>
      <c r="BS180" s="103"/>
      <c r="BT180" s="103"/>
      <c r="BU180" s="103"/>
      <c r="BV180" s="103"/>
      <c r="BW180" s="103"/>
      <c r="BX180" s="103"/>
      <c r="BY180" s="103"/>
      <c r="BZ180" s="103"/>
      <c r="CA180" s="103"/>
      <c r="CB180" s="103"/>
      <c r="CC180" s="103"/>
      <c r="CD180" s="103"/>
      <c r="CE180" s="103"/>
      <c r="CF180" s="103"/>
      <c r="CG180" s="103"/>
      <c r="CH180" s="103"/>
      <c r="CI180" s="103"/>
      <c r="CJ180" s="103"/>
      <c r="CK180" s="103"/>
      <c r="CL180" s="103"/>
      <c r="CM180" s="103"/>
      <c r="CN180" s="103"/>
      <c r="CO180" s="103"/>
      <c r="CP180" s="103"/>
      <c r="CQ180" s="63"/>
      <c r="CR180" s="63"/>
      <c r="CS180" s="63"/>
      <c r="CT180" s="63"/>
      <c r="CU180" s="63"/>
      <c r="CV180" s="63"/>
      <c r="CW180" s="63"/>
      <c r="CX180" s="63"/>
      <c r="CY180" s="63"/>
    </row>
    <row r="181" spans="1:103" x14ac:dyDescent="0.2">
      <c r="A181" s="241" t="s">
        <v>168</v>
      </c>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0" t="s">
        <v>169</v>
      </c>
      <c r="AW181" s="240"/>
      <c r="AX181" s="240"/>
      <c r="AY181" s="240"/>
      <c r="AZ181" s="240" t="s">
        <v>170</v>
      </c>
      <c r="BA181" s="240"/>
      <c r="BB181" s="240"/>
      <c r="BC181" s="240"/>
      <c r="BD181" s="240"/>
      <c r="BE181" s="240"/>
      <c r="BF181" s="63"/>
      <c r="BG181" s="63"/>
      <c r="BH181" s="63"/>
      <c r="BI181" s="63"/>
      <c r="BJ181" s="63"/>
      <c r="BK181" s="117"/>
      <c r="BL181" s="117"/>
      <c r="BM181" s="117"/>
      <c r="BN181" s="117"/>
      <c r="BO181" s="117"/>
      <c r="BP181" s="103"/>
      <c r="BQ181" s="103"/>
      <c r="BR181" s="103"/>
      <c r="BS181" s="103"/>
      <c r="BT181" s="103"/>
      <c r="BU181" s="103"/>
      <c r="BV181" s="103"/>
      <c r="BW181" s="103"/>
      <c r="BX181" s="103"/>
      <c r="BY181" s="103"/>
      <c r="BZ181" s="103"/>
      <c r="CA181" s="103"/>
      <c r="CB181" s="103"/>
      <c r="CC181" s="103"/>
      <c r="CD181" s="103"/>
      <c r="CE181" s="103"/>
      <c r="CF181" s="103"/>
      <c r="CG181" s="103"/>
      <c r="CH181" s="103"/>
      <c r="CI181" s="103"/>
      <c r="CJ181" s="103"/>
      <c r="CK181" s="103"/>
      <c r="CL181" s="103"/>
      <c r="CM181" s="103"/>
      <c r="CN181" s="103"/>
      <c r="CO181" s="103"/>
      <c r="CP181" s="103"/>
      <c r="CQ181" s="63"/>
      <c r="CR181" s="63"/>
      <c r="CS181" s="63"/>
      <c r="CT181" s="63"/>
      <c r="CU181" s="63"/>
      <c r="CV181" s="63"/>
      <c r="CW181" s="63"/>
      <c r="CX181" s="63"/>
      <c r="CY181" s="63"/>
    </row>
    <row r="182" spans="1:103" x14ac:dyDescent="0.2">
      <c r="A182" s="241" t="s">
        <v>171</v>
      </c>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0" t="s">
        <v>172</v>
      </c>
      <c r="AW182" s="240"/>
      <c r="AX182" s="240"/>
      <c r="AY182" s="240"/>
      <c r="AZ182" s="240" t="s">
        <v>173</v>
      </c>
      <c r="BA182" s="240"/>
      <c r="BB182" s="240"/>
      <c r="BC182" s="240"/>
      <c r="BD182" s="240"/>
      <c r="BE182" s="240"/>
      <c r="BF182" s="63"/>
      <c r="BG182" s="63"/>
      <c r="BH182" s="63"/>
      <c r="BI182" s="63"/>
      <c r="BJ182" s="63"/>
      <c r="BK182" s="117" t="s">
        <v>364</v>
      </c>
      <c r="BL182" s="117"/>
      <c r="BM182" s="117"/>
      <c r="BN182" s="117"/>
      <c r="BO182" s="117"/>
      <c r="BP182" s="103"/>
      <c r="BQ182" s="103"/>
      <c r="BR182" s="103"/>
      <c r="BS182" s="103"/>
      <c r="BT182" s="103"/>
      <c r="BU182" s="103"/>
      <c r="BV182" s="103"/>
      <c r="BW182" s="103"/>
      <c r="BX182" s="103"/>
      <c r="BY182" s="103"/>
      <c r="BZ182" s="103"/>
      <c r="CA182" s="103"/>
      <c r="CB182" s="103"/>
      <c r="CC182" s="103"/>
      <c r="CD182" s="103"/>
      <c r="CE182" s="103"/>
      <c r="CF182" s="103"/>
      <c r="CG182" s="103"/>
      <c r="CH182" s="103"/>
      <c r="CI182" s="103"/>
      <c r="CJ182" s="103"/>
      <c r="CK182" s="103"/>
      <c r="CL182" s="103"/>
      <c r="CM182" s="103"/>
      <c r="CN182" s="103"/>
      <c r="CO182" s="103"/>
      <c r="CP182" s="103"/>
      <c r="CQ182" s="63"/>
      <c r="CR182" s="63"/>
      <c r="CS182" s="63"/>
      <c r="CT182" s="63"/>
      <c r="CU182" s="63"/>
      <c r="CV182" s="63"/>
      <c r="CW182" s="63"/>
      <c r="CX182" s="63"/>
      <c r="CY182" s="63"/>
    </row>
    <row r="183" spans="1:103" x14ac:dyDescent="0.2">
      <c r="A183" s="241" t="s">
        <v>174</v>
      </c>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0" t="s">
        <v>175</v>
      </c>
      <c r="AW183" s="240"/>
      <c r="AX183" s="240"/>
      <c r="AY183" s="240"/>
      <c r="AZ183" s="240" t="s">
        <v>176</v>
      </c>
      <c r="BA183" s="240"/>
      <c r="BB183" s="240"/>
      <c r="BC183" s="240"/>
      <c r="BD183" s="240"/>
      <c r="BE183" s="240"/>
      <c r="BF183" s="63"/>
      <c r="BG183" s="63"/>
      <c r="BH183" s="63"/>
      <c r="BI183" s="63"/>
      <c r="BJ183" s="63"/>
      <c r="BK183" s="117"/>
      <c r="BL183" s="117"/>
      <c r="BM183" s="117"/>
      <c r="BN183" s="117"/>
      <c r="BO183" s="117"/>
      <c r="BP183" s="103"/>
      <c r="BQ183" s="103"/>
      <c r="BR183" s="103"/>
      <c r="BS183" s="103"/>
      <c r="BT183" s="103"/>
      <c r="BU183" s="103"/>
      <c r="BV183" s="103"/>
      <c r="BW183" s="103"/>
      <c r="BX183" s="103"/>
      <c r="BY183" s="103"/>
      <c r="BZ183" s="103"/>
      <c r="CA183" s="103"/>
      <c r="CB183" s="103"/>
      <c r="CC183" s="103"/>
      <c r="CD183" s="103"/>
      <c r="CE183" s="103"/>
      <c r="CF183" s="103"/>
      <c r="CG183" s="103"/>
      <c r="CH183" s="103"/>
      <c r="CI183" s="103"/>
      <c r="CJ183" s="103"/>
      <c r="CK183" s="103"/>
      <c r="CL183" s="103"/>
      <c r="CM183" s="103"/>
      <c r="CN183" s="103"/>
      <c r="CO183" s="103"/>
      <c r="CP183" s="103"/>
      <c r="CQ183" s="63"/>
      <c r="CR183" s="63"/>
      <c r="CS183" s="63"/>
      <c r="CT183" s="63"/>
      <c r="CU183" s="63"/>
      <c r="CV183" s="63"/>
      <c r="CW183" s="63"/>
      <c r="CX183" s="63"/>
      <c r="CY183" s="63"/>
    </row>
    <row r="184" spans="1:103" ht="25.15" customHeight="1" x14ac:dyDescent="0.2">
      <c r="A184" s="241" t="s">
        <v>177</v>
      </c>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0" t="s">
        <v>178</v>
      </c>
      <c r="AW184" s="240"/>
      <c r="AX184" s="240"/>
      <c r="AY184" s="240"/>
      <c r="AZ184" s="240" t="s">
        <v>179</v>
      </c>
      <c r="BA184" s="240"/>
      <c r="BB184" s="240"/>
      <c r="BC184" s="240"/>
      <c r="BD184" s="240"/>
      <c r="BE184" s="240"/>
      <c r="BF184" s="63"/>
      <c r="BG184" s="63"/>
      <c r="BH184" s="63"/>
      <c r="BI184" s="63"/>
      <c r="BJ184" s="63"/>
      <c r="BK184" s="117"/>
      <c r="BL184" s="117"/>
      <c r="BM184" s="117"/>
      <c r="BN184" s="117"/>
      <c r="BO184" s="117"/>
      <c r="BP184" s="103"/>
      <c r="BQ184" s="103"/>
      <c r="BR184" s="103"/>
      <c r="BS184" s="103"/>
      <c r="BT184" s="103"/>
      <c r="BU184" s="103"/>
      <c r="BV184" s="103"/>
      <c r="BW184" s="103"/>
      <c r="BX184" s="103"/>
      <c r="BY184" s="103"/>
      <c r="BZ184" s="103"/>
      <c r="CA184" s="103"/>
      <c r="CB184" s="103"/>
      <c r="CC184" s="103"/>
      <c r="CD184" s="103"/>
      <c r="CE184" s="103"/>
      <c r="CF184" s="103"/>
      <c r="CG184" s="103"/>
      <c r="CH184" s="103"/>
      <c r="CI184" s="103"/>
      <c r="CJ184" s="103"/>
      <c r="CK184" s="103"/>
      <c r="CL184" s="103"/>
      <c r="CM184" s="103"/>
      <c r="CN184" s="103"/>
      <c r="CO184" s="103"/>
      <c r="CP184" s="103"/>
      <c r="CQ184" s="63"/>
      <c r="CR184" s="63"/>
      <c r="CS184" s="63"/>
      <c r="CT184" s="63"/>
      <c r="CU184" s="63"/>
      <c r="CV184" s="63"/>
      <c r="CW184" s="63"/>
      <c r="CX184" s="63"/>
      <c r="CY184" s="63"/>
    </row>
    <row r="185" spans="1:103" x14ac:dyDescent="0.2">
      <c r="A185" s="169"/>
      <c r="B185" s="169"/>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9"/>
      <c r="AQ185" s="169"/>
      <c r="AR185" s="169"/>
      <c r="AS185" s="169"/>
      <c r="AT185" s="169"/>
      <c r="AU185" s="169"/>
      <c r="AV185" s="169"/>
      <c r="AW185" s="169"/>
      <c r="AX185" s="169"/>
      <c r="AY185" s="169"/>
      <c r="AZ185" s="169"/>
      <c r="BA185" s="169"/>
      <c r="BB185" s="169"/>
      <c r="BC185" s="169"/>
      <c r="BD185" s="169"/>
      <c r="BE185" s="169"/>
      <c r="BF185" s="63"/>
      <c r="BG185" s="63"/>
      <c r="BH185" s="63"/>
      <c r="BI185" s="63"/>
      <c r="BJ185" s="63"/>
      <c r="BK185" s="117"/>
      <c r="BL185" s="117"/>
      <c r="BM185" s="117"/>
      <c r="BN185" s="117"/>
      <c r="BO185" s="117"/>
      <c r="BP185" s="103"/>
      <c r="BQ185" s="103"/>
      <c r="BR185" s="103"/>
      <c r="BS185" s="103"/>
      <c r="BT185" s="103"/>
      <c r="BU185" s="103"/>
      <c r="BV185" s="103"/>
      <c r="BW185" s="103"/>
      <c r="BX185" s="103"/>
      <c r="BY185" s="103"/>
      <c r="BZ185" s="103"/>
      <c r="CA185" s="103"/>
      <c r="CB185" s="103"/>
      <c r="CC185" s="103"/>
      <c r="CD185" s="103"/>
      <c r="CE185" s="103"/>
      <c r="CF185" s="103"/>
      <c r="CG185" s="103"/>
      <c r="CH185" s="103"/>
      <c r="CI185" s="103"/>
      <c r="CJ185" s="103"/>
      <c r="CK185" s="103"/>
      <c r="CL185" s="103"/>
      <c r="CM185" s="103"/>
      <c r="CN185" s="103"/>
      <c r="CO185" s="103"/>
      <c r="CP185" s="103"/>
      <c r="CQ185" s="63"/>
      <c r="CR185" s="63"/>
      <c r="CS185" s="63"/>
      <c r="CT185" s="63"/>
      <c r="CU185" s="63"/>
      <c r="CV185" s="63"/>
      <c r="CW185" s="63"/>
      <c r="CX185" s="63"/>
      <c r="CY185" s="63"/>
    </row>
    <row r="186" spans="1:103" x14ac:dyDescent="0.2">
      <c r="A186" s="87" t="s">
        <v>180</v>
      </c>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87"/>
      <c r="AH186" s="87"/>
      <c r="AI186" s="87"/>
      <c r="AJ186" s="87"/>
      <c r="AK186" s="87"/>
      <c r="AL186" s="87"/>
      <c r="AM186" s="87"/>
      <c r="AN186" s="87"/>
      <c r="AO186" s="87"/>
      <c r="AP186" s="87"/>
      <c r="AQ186" s="87"/>
      <c r="AR186" s="87"/>
      <c r="AS186" s="87"/>
      <c r="AT186" s="87"/>
      <c r="AU186" s="87"/>
      <c r="AV186" s="39" t="s">
        <v>181</v>
      </c>
      <c r="AW186" s="39"/>
      <c r="AX186" s="39"/>
      <c r="AY186" s="39"/>
      <c r="AZ186" s="39" t="s">
        <v>42</v>
      </c>
      <c r="BA186" s="39"/>
      <c r="BB186" s="39"/>
      <c r="BC186" s="39"/>
      <c r="BD186" s="39"/>
      <c r="BE186" s="39"/>
      <c r="BF186" s="63"/>
      <c r="BG186" s="63"/>
      <c r="BH186" s="63"/>
      <c r="BI186" s="63"/>
      <c r="BJ186" s="63"/>
      <c r="BK186" s="117"/>
      <c r="BL186" s="117"/>
      <c r="BM186" s="117"/>
      <c r="BN186" s="117"/>
      <c r="BO186" s="117"/>
      <c r="BP186" s="103"/>
      <c r="BQ186" s="103"/>
      <c r="BR186" s="103"/>
      <c r="BS186" s="103"/>
      <c r="BT186" s="103"/>
      <c r="BU186" s="103"/>
      <c r="BV186" s="103"/>
      <c r="BW186" s="103"/>
      <c r="BX186" s="103"/>
      <c r="BY186" s="103"/>
      <c r="BZ186" s="103"/>
      <c r="CA186" s="103"/>
      <c r="CB186" s="103"/>
      <c r="CC186" s="103"/>
      <c r="CD186" s="103"/>
      <c r="CE186" s="103"/>
      <c r="CF186" s="103"/>
      <c r="CG186" s="103"/>
      <c r="CH186" s="103"/>
      <c r="CI186" s="103"/>
      <c r="CJ186" s="103"/>
      <c r="CK186" s="103"/>
      <c r="CL186" s="103"/>
      <c r="CM186" s="103"/>
      <c r="CN186" s="103"/>
      <c r="CO186" s="103"/>
      <c r="CP186" s="103"/>
      <c r="CQ186" s="122" t="s">
        <v>42</v>
      </c>
      <c r="CR186" s="122"/>
      <c r="CS186" s="122"/>
      <c r="CT186" s="122"/>
      <c r="CU186" s="122"/>
      <c r="CV186" s="122"/>
      <c r="CW186" s="122"/>
      <c r="CX186" s="122"/>
      <c r="CY186" s="122"/>
    </row>
    <row r="187" spans="1:103" x14ac:dyDescent="0.2">
      <c r="A187" s="88" t="s">
        <v>182</v>
      </c>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39" t="s">
        <v>183</v>
      </c>
      <c r="AW187" s="39"/>
      <c r="AX187" s="39"/>
      <c r="AY187" s="39"/>
      <c r="AZ187" s="39" t="s">
        <v>184</v>
      </c>
      <c r="BA187" s="39"/>
      <c r="BB187" s="39"/>
      <c r="BC187" s="39"/>
      <c r="BD187" s="39"/>
      <c r="BE187" s="39"/>
      <c r="BF187" s="63"/>
      <c r="BG187" s="63"/>
      <c r="BH187" s="63"/>
      <c r="BI187" s="63"/>
      <c r="BJ187" s="63"/>
      <c r="BK187" s="117"/>
      <c r="BL187" s="117"/>
      <c r="BM187" s="117"/>
      <c r="BN187" s="117"/>
      <c r="BO187" s="117"/>
      <c r="BP187" s="103"/>
      <c r="BQ187" s="103"/>
      <c r="BR187" s="103"/>
      <c r="BS187" s="103"/>
      <c r="BT187" s="103"/>
      <c r="BU187" s="103"/>
      <c r="BV187" s="103"/>
      <c r="BW187" s="103"/>
      <c r="BX187" s="103"/>
      <c r="BY187" s="103"/>
      <c r="BZ187" s="103"/>
      <c r="CA187" s="103"/>
      <c r="CB187" s="103"/>
      <c r="CC187" s="103"/>
      <c r="CD187" s="103"/>
      <c r="CE187" s="103"/>
      <c r="CF187" s="103"/>
      <c r="CG187" s="103"/>
      <c r="CH187" s="103"/>
      <c r="CI187" s="103"/>
      <c r="CJ187" s="103"/>
      <c r="CK187" s="103"/>
      <c r="CL187" s="103"/>
      <c r="CM187" s="103"/>
      <c r="CN187" s="103"/>
      <c r="CO187" s="103"/>
      <c r="CP187" s="103"/>
      <c r="CQ187" s="122" t="s">
        <v>42</v>
      </c>
      <c r="CR187" s="122"/>
      <c r="CS187" s="122"/>
      <c r="CT187" s="122"/>
      <c r="CU187" s="122"/>
      <c r="CV187" s="122"/>
      <c r="CW187" s="122"/>
      <c r="CX187" s="122"/>
      <c r="CY187" s="122"/>
    </row>
    <row r="188" spans="1:103" x14ac:dyDescent="0.2">
      <c r="A188" s="87" t="s">
        <v>185</v>
      </c>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87"/>
      <c r="AH188" s="87"/>
      <c r="AI188" s="87"/>
      <c r="AJ188" s="87"/>
      <c r="AK188" s="87"/>
      <c r="AL188" s="87"/>
      <c r="AM188" s="87"/>
      <c r="AN188" s="87"/>
      <c r="AO188" s="87"/>
      <c r="AP188" s="87"/>
      <c r="AQ188" s="87"/>
      <c r="AR188" s="87"/>
      <c r="AS188" s="87"/>
      <c r="AT188" s="87"/>
      <c r="AU188" s="87"/>
      <c r="AV188" s="39"/>
      <c r="AW188" s="39"/>
      <c r="AX188" s="39"/>
      <c r="AY188" s="39"/>
      <c r="AZ188" s="39"/>
      <c r="BA188" s="39"/>
      <c r="BB188" s="39"/>
      <c r="BC188" s="39"/>
      <c r="BD188" s="39"/>
      <c r="BE188" s="39"/>
      <c r="BF188" s="63"/>
      <c r="BG188" s="63"/>
      <c r="BH188" s="63"/>
      <c r="BI188" s="63"/>
      <c r="BJ188" s="63"/>
      <c r="BK188" s="117"/>
      <c r="BL188" s="117"/>
      <c r="BM188" s="117"/>
      <c r="BN188" s="117"/>
      <c r="BO188" s="117"/>
      <c r="BP188" s="103"/>
      <c r="BQ188" s="103"/>
      <c r="BR188" s="103"/>
      <c r="BS188" s="103"/>
      <c r="BT188" s="103"/>
      <c r="BU188" s="103"/>
      <c r="BV188" s="103"/>
      <c r="BW188" s="103"/>
      <c r="BX188" s="103"/>
      <c r="BY188" s="103"/>
      <c r="BZ188" s="103"/>
      <c r="CA188" s="103"/>
      <c r="CB188" s="103"/>
      <c r="CC188" s="103"/>
      <c r="CD188" s="103"/>
      <c r="CE188" s="103"/>
      <c r="CF188" s="103"/>
      <c r="CG188" s="103"/>
      <c r="CH188" s="103"/>
      <c r="CI188" s="103"/>
      <c r="CJ188" s="103"/>
      <c r="CK188" s="103"/>
      <c r="CL188" s="103"/>
      <c r="CM188" s="103"/>
      <c r="CN188" s="103"/>
      <c r="CO188" s="103"/>
      <c r="CP188" s="103"/>
      <c r="CQ188" s="122"/>
      <c r="CR188" s="122"/>
      <c r="CS188" s="122"/>
      <c r="CT188" s="122"/>
      <c r="CU188" s="122"/>
      <c r="CV188" s="122"/>
      <c r="CW188" s="122"/>
      <c r="CX188" s="122"/>
      <c r="CY188" s="122"/>
    </row>
    <row r="189" spans="1:103" x14ac:dyDescent="0.2">
      <c r="A189" s="48" t="s">
        <v>367</v>
      </c>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39" t="s">
        <v>186</v>
      </c>
      <c r="AW189" s="39"/>
      <c r="AX189" s="39"/>
      <c r="AY189" s="39"/>
      <c r="AZ189" s="39" t="s">
        <v>42</v>
      </c>
      <c r="BA189" s="39"/>
      <c r="BB189" s="39"/>
      <c r="BC189" s="39"/>
      <c r="BD189" s="39"/>
      <c r="BE189" s="39"/>
      <c r="BF189" s="39" t="s">
        <v>42</v>
      </c>
      <c r="BG189" s="39"/>
      <c r="BH189" s="39"/>
      <c r="BI189" s="39"/>
      <c r="BJ189" s="39"/>
      <c r="BK189" s="39" t="s">
        <v>42</v>
      </c>
      <c r="BL189" s="39"/>
      <c r="BM189" s="39"/>
      <c r="BN189" s="39"/>
      <c r="BO189" s="39"/>
      <c r="BP189" s="61">
        <f>BP194+BP232</f>
        <v>41315922</v>
      </c>
      <c r="BQ189" s="61"/>
      <c r="BR189" s="61"/>
      <c r="BS189" s="61"/>
      <c r="BT189" s="61"/>
      <c r="BU189" s="61"/>
      <c r="BV189" s="61"/>
      <c r="BW189" s="61"/>
      <c r="BX189" s="61"/>
      <c r="BY189" s="61">
        <f>BY194+BY232</f>
        <v>38984450</v>
      </c>
      <c r="BZ189" s="61"/>
      <c r="CA189" s="61"/>
      <c r="CB189" s="61"/>
      <c r="CC189" s="61"/>
      <c r="CD189" s="61"/>
      <c r="CE189" s="61"/>
      <c r="CF189" s="61"/>
      <c r="CG189" s="61"/>
      <c r="CH189" s="61">
        <f>CH194+CH232</f>
        <v>38984450</v>
      </c>
      <c r="CI189" s="61"/>
      <c r="CJ189" s="61"/>
      <c r="CK189" s="61"/>
      <c r="CL189" s="61"/>
      <c r="CM189" s="61"/>
      <c r="CN189" s="61"/>
      <c r="CO189" s="61"/>
      <c r="CP189" s="61"/>
      <c r="CQ189" s="63"/>
      <c r="CR189" s="63"/>
      <c r="CS189" s="63"/>
      <c r="CT189" s="63"/>
      <c r="CU189" s="63"/>
      <c r="CV189" s="63"/>
      <c r="CW189" s="63"/>
      <c r="CX189" s="63"/>
      <c r="CY189" s="63"/>
    </row>
    <row r="190" spans="1:103" x14ac:dyDescent="0.2">
      <c r="A190" s="88" t="s">
        <v>47</v>
      </c>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39" t="s">
        <v>187</v>
      </c>
      <c r="AW190" s="39"/>
      <c r="AX190" s="39"/>
      <c r="AY190" s="39"/>
      <c r="AZ190" s="39" t="s">
        <v>188</v>
      </c>
      <c r="BA190" s="39"/>
      <c r="BB190" s="39"/>
      <c r="BC190" s="39"/>
      <c r="BD190" s="39"/>
      <c r="BE190" s="39"/>
      <c r="BF190" s="63"/>
      <c r="BG190" s="63"/>
      <c r="BH190" s="63"/>
      <c r="BI190" s="63"/>
      <c r="BJ190" s="63"/>
      <c r="BK190" s="117"/>
      <c r="BL190" s="117"/>
      <c r="BM190" s="117"/>
      <c r="BN190" s="117"/>
      <c r="BO190" s="117"/>
      <c r="BP190" s="103"/>
      <c r="BQ190" s="103"/>
      <c r="BR190" s="103"/>
      <c r="BS190" s="103"/>
      <c r="BT190" s="103"/>
      <c r="BU190" s="103"/>
      <c r="BV190" s="103"/>
      <c r="BW190" s="103"/>
      <c r="BX190" s="103"/>
      <c r="BY190" s="103"/>
      <c r="BZ190" s="103"/>
      <c r="CA190" s="103"/>
      <c r="CB190" s="103"/>
      <c r="CC190" s="103"/>
      <c r="CD190" s="103"/>
      <c r="CE190" s="103"/>
      <c r="CF190" s="103"/>
      <c r="CG190" s="103"/>
      <c r="CH190" s="103"/>
      <c r="CI190" s="103"/>
      <c r="CJ190" s="103"/>
      <c r="CK190" s="103"/>
      <c r="CL190" s="103"/>
      <c r="CM190" s="103"/>
      <c r="CN190" s="103"/>
      <c r="CO190" s="103"/>
      <c r="CP190" s="103"/>
      <c r="CQ190" s="63"/>
      <c r="CR190" s="63"/>
      <c r="CS190" s="63"/>
      <c r="CT190" s="63"/>
      <c r="CU190" s="63"/>
      <c r="CV190" s="63"/>
      <c r="CW190" s="63"/>
      <c r="CX190" s="63"/>
      <c r="CY190" s="63"/>
    </row>
    <row r="191" spans="1:103" ht="28.15" customHeight="1" x14ac:dyDescent="0.2">
      <c r="A191" s="87" t="s">
        <v>189</v>
      </c>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c r="AH191" s="87"/>
      <c r="AI191" s="87"/>
      <c r="AJ191" s="87"/>
      <c r="AK191" s="87"/>
      <c r="AL191" s="87"/>
      <c r="AM191" s="87"/>
      <c r="AN191" s="87"/>
      <c r="AO191" s="87"/>
      <c r="AP191" s="87"/>
      <c r="AQ191" s="87"/>
      <c r="AR191" s="87"/>
      <c r="AS191" s="87"/>
      <c r="AT191" s="87"/>
      <c r="AU191" s="87"/>
      <c r="AV191" s="39"/>
      <c r="AW191" s="39"/>
      <c r="AX191" s="39"/>
      <c r="AY191" s="39"/>
      <c r="AZ191" s="39"/>
      <c r="BA191" s="39"/>
      <c r="BB191" s="39"/>
      <c r="BC191" s="39"/>
      <c r="BD191" s="39"/>
      <c r="BE191" s="39"/>
      <c r="BF191" s="63"/>
      <c r="BG191" s="63"/>
      <c r="BH191" s="63"/>
      <c r="BI191" s="63"/>
      <c r="BJ191" s="63"/>
      <c r="BK191" s="117"/>
      <c r="BL191" s="117"/>
      <c r="BM191" s="117"/>
      <c r="BN191" s="117"/>
      <c r="BO191" s="117"/>
      <c r="BP191" s="103"/>
      <c r="BQ191" s="103"/>
      <c r="BR191" s="103"/>
      <c r="BS191" s="103"/>
      <c r="BT191" s="103"/>
      <c r="BU191" s="103"/>
      <c r="BV191" s="103"/>
      <c r="BW191" s="103"/>
      <c r="BX191" s="103"/>
      <c r="BY191" s="103"/>
      <c r="BZ191" s="103"/>
      <c r="CA191" s="103"/>
      <c r="CB191" s="103"/>
      <c r="CC191" s="103"/>
      <c r="CD191" s="103"/>
      <c r="CE191" s="103"/>
      <c r="CF191" s="103"/>
      <c r="CG191" s="103"/>
      <c r="CH191" s="103"/>
      <c r="CI191" s="103"/>
      <c r="CJ191" s="103"/>
      <c r="CK191" s="103"/>
      <c r="CL191" s="103"/>
      <c r="CM191" s="103"/>
      <c r="CN191" s="103"/>
      <c r="CO191" s="103"/>
      <c r="CP191" s="103"/>
      <c r="CQ191" s="63"/>
      <c r="CR191" s="63"/>
      <c r="CS191" s="63"/>
      <c r="CT191" s="63"/>
      <c r="CU191" s="63"/>
      <c r="CV191" s="63"/>
      <c r="CW191" s="63"/>
      <c r="CX191" s="63"/>
      <c r="CY191" s="63"/>
    </row>
    <row r="192" spans="1:103" x14ac:dyDescent="0.2">
      <c r="A192" s="88" t="s">
        <v>190</v>
      </c>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39" t="s">
        <v>191</v>
      </c>
      <c r="AW192" s="39"/>
      <c r="AX192" s="39"/>
      <c r="AY192" s="39"/>
      <c r="AZ192" s="39" t="s">
        <v>192</v>
      </c>
      <c r="BA192" s="39"/>
      <c r="BB192" s="39"/>
      <c r="BC192" s="39"/>
      <c r="BD192" s="39"/>
      <c r="BE192" s="39"/>
      <c r="BF192" s="63"/>
      <c r="BG192" s="63"/>
      <c r="BH192" s="63"/>
      <c r="BI192" s="63"/>
      <c r="BJ192" s="63"/>
      <c r="BK192" s="117"/>
      <c r="BL192" s="117"/>
      <c r="BM192" s="117"/>
      <c r="BN192" s="117"/>
      <c r="BO192" s="117"/>
      <c r="BP192" s="103"/>
      <c r="BQ192" s="103"/>
      <c r="BR192" s="103"/>
      <c r="BS192" s="103"/>
      <c r="BT192" s="103"/>
      <c r="BU192" s="103"/>
      <c r="BV192" s="103"/>
      <c r="BW192" s="103"/>
      <c r="BX192" s="103"/>
      <c r="BY192" s="103"/>
      <c r="BZ192" s="103"/>
      <c r="CA192" s="103"/>
      <c r="CB192" s="103"/>
      <c r="CC192" s="103"/>
      <c r="CD192" s="103"/>
      <c r="CE192" s="103"/>
      <c r="CF192" s="103"/>
      <c r="CG192" s="103"/>
      <c r="CH192" s="103"/>
      <c r="CI192" s="103"/>
      <c r="CJ192" s="103"/>
      <c r="CK192" s="103"/>
      <c r="CL192" s="103"/>
      <c r="CM192" s="103"/>
      <c r="CN192" s="103"/>
      <c r="CO192" s="103"/>
      <c r="CP192" s="103"/>
      <c r="CQ192" s="63"/>
      <c r="CR192" s="63"/>
      <c r="CS192" s="63"/>
      <c r="CT192" s="63"/>
      <c r="CU192" s="63"/>
      <c r="CV192" s="63"/>
      <c r="CW192" s="63"/>
      <c r="CX192" s="63"/>
      <c r="CY192" s="63"/>
    </row>
    <row r="193" spans="1:103" x14ac:dyDescent="0.2">
      <c r="A193" s="87" t="s">
        <v>193</v>
      </c>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c r="AH193" s="87"/>
      <c r="AI193" s="87"/>
      <c r="AJ193" s="87"/>
      <c r="AK193" s="87"/>
      <c r="AL193" s="87"/>
      <c r="AM193" s="87"/>
      <c r="AN193" s="87"/>
      <c r="AO193" s="87"/>
      <c r="AP193" s="87"/>
      <c r="AQ193" s="87"/>
      <c r="AR193" s="87"/>
      <c r="AS193" s="87"/>
      <c r="AT193" s="87"/>
      <c r="AU193" s="87"/>
      <c r="AV193" s="39"/>
      <c r="AW193" s="39"/>
      <c r="AX193" s="39"/>
      <c r="AY193" s="39"/>
      <c r="AZ193" s="39"/>
      <c r="BA193" s="39"/>
      <c r="BB193" s="39"/>
      <c r="BC193" s="39"/>
      <c r="BD193" s="39"/>
      <c r="BE193" s="39"/>
      <c r="BF193" s="63"/>
      <c r="BG193" s="63"/>
      <c r="BH193" s="63"/>
      <c r="BI193" s="63"/>
      <c r="BJ193" s="63"/>
      <c r="BK193" s="117"/>
      <c r="BL193" s="117"/>
      <c r="BM193" s="117"/>
      <c r="BN193" s="117"/>
      <c r="BO193" s="117"/>
      <c r="BP193" s="103"/>
      <c r="BQ193" s="103"/>
      <c r="BR193" s="103"/>
      <c r="BS193" s="103"/>
      <c r="BT193" s="103"/>
      <c r="BU193" s="103"/>
      <c r="BV193" s="103"/>
      <c r="BW193" s="103"/>
      <c r="BX193" s="103"/>
      <c r="BY193" s="103"/>
      <c r="BZ193" s="103"/>
      <c r="CA193" s="103"/>
      <c r="CB193" s="103"/>
      <c r="CC193" s="103"/>
      <c r="CD193" s="103"/>
      <c r="CE193" s="103"/>
      <c r="CF193" s="103"/>
      <c r="CG193" s="103"/>
      <c r="CH193" s="103"/>
      <c r="CI193" s="103"/>
      <c r="CJ193" s="103"/>
      <c r="CK193" s="103"/>
      <c r="CL193" s="103"/>
      <c r="CM193" s="103"/>
      <c r="CN193" s="103"/>
      <c r="CO193" s="103"/>
      <c r="CP193" s="103"/>
      <c r="CQ193" s="63"/>
      <c r="CR193" s="63"/>
      <c r="CS193" s="63"/>
      <c r="CT193" s="63"/>
      <c r="CU193" s="63"/>
      <c r="CV193" s="63"/>
      <c r="CW193" s="63"/>
      <c r="CX193" s="63"/>
      <c r="CY193" s="63"/>
    </row>
    <row r="194" spans="1:103" x14ac:dyDescent="0.2">
      <c r="A194" s="48" t="s">
        <v>194</v>
      </c>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59" t="s">
        <v>195</v>
      </c>
      <c r="AW194" s="59"/>
      <c r="AX194" s="59"/>
      <c r="AY194" s="59"/>
      <c r="AZ194" s="59" t="s">
        <v>196</v>
      </c>
      <c r="BA194" s="59"/>
      <c r="BB194" s="59"/>
      <c r="BC194" s="59"/>
      <c r="BD194" s="59"/>
      <c r="BE194" s="59"/>
      <c r="BF194" s="60"/>
      <c r="BG194" s="60"/>
      <c r="BH194" s="60"/>
      <c r="BI194" s="60"/>
      <c r="BJ194" s="60"/>
      <c r="BK194" s="242"/>
      <c r="BL194" s="242"/>
      <c r="BM194" s="242"/>
      <c r="BN194" s="242"/>
      <c r="BO194" s="242"/>
      <c r="BP194" s="61">
        <f>BP195+BP201+BP206+BP210+BP218+BP222+BP199+BP204</f>
        <v>28486922</v>
      </c>
      <c r="BQ194" s="61"/>
      <c r="BR194" s="61"/>
      <c r="BS194" s="61"/>
      <c r="BT194" s="61"/>
      <c r="BU194" s="61"/>
      <c r="BV194" s="61"/>
      <c r="BW194" s="61"/>
      <c r="BX194" s="61"/>
      <c r="BY194" s="61">
        <f>BY195+BY201+BY206+BY210+BY218+BY222+BY199+BY204</f>
        <v>26155450</v>
      </c>
      <c r="BZ194" s="61"/>
      <c r="CA194" s="61"/>
      <c r="CB194" s="61"/>
      <c r="CC194" s="61"/>
      <c r="CD194" s="61"/>
      <c r="CE194" s="61"/>
      <c r="CF194" s="61"/>
      <c r="CG194" s="61"/>
      <c r="CH194" s="61">
        <f>CH195+CH201+CH206+CH210+CH218+CH222+CH199+CH204</f>
        <v>26155450</v>
      </c>
      <c r="CI194" s="61"/>
      <c r="CJ194" s="61"/>
      <c r="CK194" s="61"/>
      <c r="CL194" s="61"/>
      <c r="CM194" s="61"/>
      <c r="CN194" s="61"/>
      <c r="CO194" s="61"/>
      <c r="CP194" s="61"/>
      <c r="CQ194" s="63"/>
      <c r="CR194" s="63"/>
      <c r="CS194" s="63"/>
      <c r="CT194" s="63"/>
      <c r="CU194" s="63"/>
      <c r="CV194" s="63"/>
      <c r="CW194" s="63"/>
      <c r="CX194" s="63"/>
      <c r="CY194" s="63"/>
    </row>
    <row r="195" spans="1:103" x14ac:dyDescent="0.2">
      <c r="A195" s="88" t="s">
        <v>80</v>
      </c>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63"/>
      <c r="AW195" s="63"/>
      <c r="AX195" s="63"/>
      <c r="AY195" s="63"/>
      <c r="AZ195" s="173" t="s">
        <v>196</v>
      </c>
      <c r="BA195" s="173"/>
      <c r="BB195" s="173"/>
      <c r="BC195" s="173"/>
      <c r="BD195" s="173"/>
      <c r="BE195" s="173"/>
      <c r="BF195" s="199" t="s">
        <v>342</v>
      </c>
      <c r="BG195" s="199"/>
      <c r="BH195" s="199"/>
      <c r="BI195" s="199"/>
      <c r="BJ195" s="199"/>
      <c r="BK195" s="200" t="s">
        <v>376</v>
      </c>
      <c r="BL195" s="200"/>
      <c r="BM195" s="200"/>
      <c r="BN195" s="200"/>
      <c r="BO195" s="200"/>
      <c r="BP195" s="176">
        <f>SUM(BP197:BX198)</f>
        <v>489000</v>
      </c>
      <c r="BQ195" s="176"/>
      <c r="BR195" s="176"/>
      <c r="BS195" s="176"/>
      <c r="BT195" s="176"/>
      <c r="BU195" s="176"/>
      <c r="BV195" s="176"/>
      <c r="BW195" s="176"/>
      <c r="BX195" s="176"/>
      <c r="BY195" s="176">
        <f>SUM(BY197:CG198)</f>
        <v>489000</v>
      </c>
      <c r="BZ195" s="176"/>
      <c r="CA195" s="176"/>
      <c r="CB195" s="176"/>
      <c r="CC195" s="176"/>
      <c r="CD195" s="176"/>
      <c r="CE195" s="176"/>
      <c r="CF195" s="176"/>
      <c r="CG195" s="176"/>
      <c r="CH195" s="176">
        <f>SUM(CH197:CP198)</f>
        <v>489000</v>
      </c>
      <c r="CI195" s="176"/>
      <c r="CJ195" s="176"/>
      <c r="CK195" s="176"/>
      <c r="CL195" s="176"/>
      <c r="CM195" s="176"/>
      <c r="CN195" s="176"/>
      <c r="CO195" s="176"/>
      <c r="CP195" s="176"/>
      <c r="CQ195" s="63"/>
      <c r="CR195" s="63"/>
      <c r="CS195" s="63"/>
      <c r="CT195" s="63"/>
      <c r="CU195" s="63"/>
      <c r="CV195" s="63"/>
      <c r="CW195" s="63"/>
      <c r="CX195" s="63"/>
      <c r="CY195" s="63"/>
    </row>
    <row r="196" spans="1:103" x14ac:dyDescent="0.2">
      <c r="A196" s="107" t="s">
        <v>197</v>
      </c>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7"/>
      <c r="AR196" s="107"/>
      <c r="AS196" s="107"/>
      <c r="AT196" s="107"/>
      <c r="AU196" s="107"/>
      <c r="AV196" s="63"/>
      <c r="AW196" s="63"/>
      <c r="AX196" s="63"/>
      <c r="AY196" s="63"/>
      <c r="AZ196" s="173"/>
      <c r="BA196" s="173"/>
      <c r="BB196" s="173"/>
      <c r="BC196" s="173"/>
      <c r="BD196" s="173"/>
      <c r="BE196" s="173"/>
      <c r="BF196" s="199"/>
      <c r="BG196" s="199"/>
      <c r="BH196" s="199"/>
      <c r="BI196" s="199"/>
      <c r="BJ196" s="199"/>
      <c r="BK196" s="200"/>
      <c r="BL196" s="200"/>
      <c r="BM196" s="200"/>
      <c r="BN196" s="200"/>
      <c r="BO196" s="200"/>
      <c r="BP196" s="176"/>
      <c r="BQ196" s="176"/>
      <c r="BR196" s="176"/>
      <c r="BS196" s="176"/>
      <c r="BT196" s="176"/>
      <c r="BU196" s="176"/>
      <c r="BV196" s="176"/>
      <c r="BW196" s="176"/>
      <c r="BX196" s="176"/>
      <c r="BY196" s="176"/>
      <c r="BZ196" s="176"/>
      <c r="CA196" s="176"/>
      <c r="CB196" s="176"/>
      <c r="CC196" s="176"/>
      <c r="CD196" s="176"/>
      <c r="CE196" s="176"/>
      <c r="CF196" s="176"/>
      <c r="CG196" s="176"/>
      <c r="CH196" s="176"/>
      <c r="CI196" s="176"/>
      <c r="CJ196" s="176"/>
      <c r="CK196" s="176"/>
      <c r="CL196" s="176"/>
      <c r="CM196" s="176"/>
      <c r="CN196" s="176"/>
      <c r="CO196" s="176"/>
      <c r="CP196" s="176"/>
      <c r="CQ196" s="63"/>
      <c r="CR196" s="63"/>
      <c r="CS196" s="63"/>
      <c r="CT196" s="63"/>
      <c r="CU196" s="63"/>
      <c r="CV196" s="63"/>
      <c r="CW196" s="63"/>
      <c r="CX196" s="63"/>
      <c r="CY196" s="63"/>
    </row>
    <row r="197" spans="1:103" ht="12.75" customHeight="1" x14ac:dyDescent="0.2">
      <c r="A197" s="107" t="s">
        <v>197</v>
      </c>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7"/>
      <c r="AR197" s="107"/>
      <c r="AS197" s="107"/>
      <c r="AT197" s="107"/>
      <c r="AU197" s="107"/>
      <c r="AV197" s="63"/>
      <c r="AW197" s="63"/>
      <c r="AX197" s="63"/>
      <c r="AY197" s="63"/>
      <c r="AZ197" s="39" t="s">
        <v>196</v>
      </c>
      <c r="BA197" s="39"/>
      <c r="BB197" s="39"/>
      <c r="BC197" s="39"/>
      <c r="BD197" s="39"/>
      <c r="BE197" s="39"/>
      <c r="BF197" s="170" t="s">
        <v>343</v>
      </c>
      <c r="BG197" s="170"/>
      <c r="BH197" s="170"/>
      <c r="BI197" s="170"/>
      <c r="BJ197" s="170"/>
      <c r="BK197" s="41" t="s">
        <v>344</v>
      </c>
      <c r="BL197" s="41"/>
      <c r="BM197" s="41"/>
      <c r="BN197" s="41"/>
      <c r="BO197" s="41"/>
      <c r="BP197" s="103">
        <f>109000</f>
        <v>109000</v>
      </c>
      <c r="BQ197" s="103"/>
      <c r="BR197" s="103"/>
      <c r="BS197" s="103"/>
      <c r="BT197" s="103"/>
      <c r="BU197" s="103"/>
      <c r="BV197" s="103"/>
      <c r="BW197" s="103"/>
      <c r="BX197" s="103"/>
      <c r="BY197" s="103">
        <f>109000</f>
        <v>109000</v>
      </c>
      <c r="BZ197" s="103"/>
      <c r="CA197" s="103"/>
      <c r="CB197" s="103"/>
      <c r="CC197" s="103"/>
      <c r="CD197" s="103"/>
      <c r="CE197" s="103"/>
      <c r="CF197" s="103"/>
      <c r="CG197" s="103"/>
      <c r="CH197" s="103">
        <f>109000</f>
        <v>109000</v>
      </c>
      <c r="CI197" s="103"/>
      <c r="CJ197" s="103"/>
      <c r="CK197" s="103"/>
      <c r="CL197" s="103"/>
      <c r="CM197" s="103"/>
      <c r="CN197" s="103"/>
      <c r="CO197" s="103"/>
      <c r="CP197" s="103"/>
      <c r="CQ197" s="63"/>
      <c r="CR197" s="63"/>
      <c r="CS197" s="63"/>
      <c r="CT197" s="63"/>
      <c r="CU197" s="63"/>
      <c r="CV197" s="63"/>
      <c r="CW197" s="63"/>
      <c r="CX197" s="63"/>
      <c r="CY197" s="63"/>
    </row>
    <row r="198" spans="1:103" ht="12.75" customHeight="1" x14ac:dyDescent="0.2">
      <c r="A198" s="107" t="s">
        <v>197</v>
      </c>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7"/>
      <c r="AR198" s="107"/>
      <c r="AS198" s="107"/>
      <c r="AT198" s="107"/>
      <c r="AU198" s="107"/>
      <c r="AV198" s="63"/>
      <c r="AW198" s="63"/>
      <c r="AX198" s="63"/>
      <c r="AY198" s="63"/>
      <c r="AZ198" s="39" t="s">
        <v>196</v>
      </c>
      <c r="BA198" s="39"/>
      <c r="BB198" s="39"/>
      <c r="BC198" s="39"/>
      <c r="BD198" s="39"/>
      <c r="BE198" s="39"/>
      <c r="BF198" s="170" t="s">
        <v>343</v>
      </c>
      <c r="BG198" s="170"/>
      <c r="BH198" s="170"/>
      <c r="BI198" s="170"/>
      <c r="BJ198" s="170"/>
      <c r="BK198" s="41" t="s">
        <v>348</v>
      </c>
      <c r="BL198" s="41"/>
      <c r="BM198" s="41"/>
      <c r="BN198" s="41"/>
      <c r="BO198" s="41"/>
      <c r="BP198" s="103">
        <f>380000</f>
        <v>380000</v>
      </c>
      <c r="BQ198" s="103"/>
      <c r="BR198" s="103"/>
      <c r="BS198" s="103"/>
      <c r="BT198" s="103"/>
      <c r="BU198" s="103"/>
      <c r="BV198" s="103"/>
      <c r="BW198" s="103"/>
      <c r="BX198" s="103"/>
      <c r="BY198" s="103">
        <f>380000</f>
        <v>380000</v>
      </c>
      <c r="BZ198" s="103"/>
      <c r="CA198" s="103"/>
      <c r="CB198" s="103"/>
      <c r="CC198" s="103"/>
      <c r="CD198" s="103"/>
      <c r="CE198" s="103"/>
      <c r="CF198" s="103"/>
      <c r="CG198" s="103"/>
      <c r="CH198" s="103">
        <f>380000</f>
        <v>380000</v>
      </c>
      <c r="CI198" s="103"/>
      <c r="CJ198" s="103"/>
      <c r="CK198" s="103"/>
      <c r="CL198" s="103"/>
      <c r="CM198" s="103"/>
      <c r="CN198" s="103"/>
      <c r="CO198" s="103"/>
      <c r="CP198" s="103"/>
      <c r="CQ198" s="63"/>
      <c r="CR198" s="63"/>
      <c r="CS198" s="63"/>
      <c r="CT198" s="63"/>
      <c r="CU198" s="63"/>
      <c r="CV198" s="63"/>
      <c r="CW198" s="63"/>
      <c r="CX198" s="63"/>
      <c r="CY198" s="63"/>
    </row>
    <row r="199" spans="1:103" x14ac:dyDescent="0.2">
      <c r="A199" s="267" t="s">
        <v>198</v>
      </c>
      <c r="B199" s="267"/>
      <c r="C199" s="267"/>
      <c r="D199" s="267"/>
      <c r="E199" s="267"/>
      <c r="F199" s="267"/>
      <c r="G199" s="267"/>
      <c r="H199" s="267"/>
      <c r="I199" s="267"/>
      <c r="J199" s="267"/>
      <c r="K199" s="267"/>
      <c r="L199" s="267"/>
      <c r="M199" s="267"/>
      <c r="N199" s="267"/>
      <c r="O199" s="267"/>
      <c r="P199" s="267"/>
      <c r="Q199" s="267"/>
      <c r="R199" s="267"/>
      <c r="S199" s="267"/>
      <c r="T199" s="267"/>
      <c r="U199" s="267"/>
      <c r="V199" s="267"/>
      <c r="W199" s="267"/>
      <c r="X199" s="267"/>
      <c r="Y199" s="267"/>
      <c r="Z199" s="267"/>
      <c r="AA199" s="267"/>
      <c r="AB199" s="267"/>
      <c r="AC199" s="267"/>
      <c r="AD199" s="267"/>
      <c r="AE199" s="267"/>
      <c r="AF199" s="267"/>
      <c r="AG199" s="267"/>
      <c r="AH199" s="267"/>
      <c r="AI199" s="267"/>
      <c r="AJ199" s="267"/>
      <c r="AK199" s="267"/>
      <c r="AL199" s="267"/>
      <c r="AM199" s="267"/>
      <c r="AN199" s="267"/>
      <c r="AO199" s="267"/>
      <c r="AP199" s="267"/>
      <c r="AQ199" s="267"/>
      <c r="AR199" s="267"/>
      <c r="AS199" s="267"/>
      <c r="AT199" s="267"/>
      <c r="AU199" s="267"/>
      <c r="AV199" s="268"/>
      <c r="AW199" s="268"/>
      <c r="AX199" s="268"/>
      <c r="AY199" s="268"/>
      <c r="AZ199" s="173" t="s">
        <v>196</v>
      </c>
      <c r="BA199" s="173"/>
      <c r="BB199" s="173"/>
      <c r="BC199" s="173"/>
      <c r="BD199" s="173"/>
      <c r="BE199" s="173"/>
      <c r="BF199" s="207" t="s">
        <v>342</v>
      </c>
      <c r="BG199" s="208"/>
      <c r="BH199" s="208"/>
      <c r="BI199" s="208"/>
      <c r="BJ199" s="209"/>
      <c r="BK199" s="201" t="s">
        <v>376</v>
      </c>
      <c r="BL199" s="202"/>
      <c r="BM199" s="202"/>
      <c r="BN199" s="202"/>
      <c r="BO199" s="203"/>
      <c r="BP199" s="176">
        <f>BP200</f>
        <v>0</v>
      </c>
      <c r="BQ199" s="176"/>
      <c r="BR199" s="176"/>
      <c r="BS199" s="176"/>
      <c r="BT199" s="176"/>
      <c r="BU199" s="176"/>
      <c r="BV199" s="176"/>
      <c r="BW199" s="176"/>
      <c r="BX199" s="176"/>
      <c r="BY199" s="176">
        <f>BY200</f>
        <v>0</v>
      </c>
      <c r="BZ199" s="176"/>
      <c r="CA199" s="176"/>
      <c r="CB199" s="176"/>
      <c r="CC199" s="176"/>
      <c r="CD199" s="176"/>
      <c r="CE199" s="176"/>
      <c r="CF199" s="176"/>
      <c r="CG199" s="176"/>
      <c r="CH199" s="176">
        <f>CH200</f>
        <v>0</v>
      </c>
      <c r="CI199" s="176"/>
      <c r="CJ199" s="176"/>
      <c r="CK199" s="176"/>
      <c r="CL199" s="176"/>
      <c r="CM199" s="176"/>
      <c r="CN199" s="176"/>
      <c r="CO199" s="176"/>
      <c r="CP199" s="176"/>
      <c r="CQ199" s="63"/>
      <c r="CR199" s="63"/>
      <c r="CS199" s="63"/>
      <c r="CT199" s="63"/>
      <c r="CU199" s="63"/>
      <c r="CV199" s="63"/>
      <c r="CW199" s="63"/>
      <c r="CX199" s="63"/>
      <c r="CY199" s="63"/>
    </row>
    <row r="200" spans="1:103" x14ac:dyDescent="0.2">
      <c r="A200" s="162" t="s">
        <v>198</v>
      </c>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c r="AT200" s="162"/>
      <c r="AU200" s="162"/>
      <c r="AV200" s="63"/>
      <c r="AW200" s="63"/>
      <c r="AX200" s="63"/>
      <c r="AY200" s="63"/>
      <c r="AZ200" s="39" t="s">
        <v>196</v>
      </c>
      <c r="BA200" s="39"/>
      <c r="BB200" s="39"/>
      <c r="BC200" s="39"/>
      <c r="BD200" s="39"/>
      <c r="BE200" s="39"/>
      <c r="BF200" s="63"/>
      <c r="BG200" s="63"/>
      <c r="BH200" s="63"/>
      <c r="BI200" s="63"/>
      <c r="BJ200" s="63"/>
      <c r="BK200" s="117"/>
      <c r="BL200" s="117"/>
      <c r="BM200" s="117"/>
      <c r="BN200" s="117"/>
      <c r="BO200" s="117"/>
      <c r="BP200" s="103"/>
      <c r="BQ200" s="103"/>
      <c r="BR200" s="103"/>
      <c r="BS200" s="103"/>
      <c r="BT200" s="103"/>
      <c r="BU200" s="103"/>
      <c r="BV200" s="103"/>
      <c r="BW200" s="103"/>
      <c r="BX200" s="103"/>
      <c r="BY200" s="103"/>
      <c r="BZ200" s="103"/>
      <c r="CA200" s="103"/>
      <c r="CB200" s="103"/>
      <c r="CC200" s="103"/>
      <c r="CD200" s="103"/>
      <c r="CE200" s="103"/>
      <c r="CF200" s="103"/>
      <c r="CG200" s="103"/>
      <c r="CH200" s="103"/>
      <c r="CI200" s="103"/>
      <c r="CJ200" s="103"/>
      <c r="CK200" s="103"/>
      <c r="CL200" s="103"/>
      <c r="CM200" s="103"/>
      <c r="CN200" s="103"/>
      <c r="CO200" s="103"/>
      <c r="CP200" s="103"/>
      <c r="CQ200" s="63"/>
      <c r="CR200" s="63"/>
      <c r="CS200" s="63"/>
      <c r="CT200" s="63"/>
      <c r="CU200" s="63"/>
      <c r="CV200" s="63"/>
      <c r="CW200" s="63"/>
      <c r="CX200" s="63"/>
      <c r="CY200" s="63"/>
    </row>
    <row r="201" spans="1:103" x14ac:dyDescent="0.2">
      <c r="A201" s="87" t="s">
        <v>199</v>
      </c>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c r="AH201" s="87"/>
      <c r="AI201" s="87"/>
      <c r="AJ201" s="87"/>
      <c r="AK201" s="87"/>
      <c r="AL201" s="87"/>
      <c r="AM201" s="87"/>
      <c r="AN201" s="87"/>
      <c r="AO201" s="87"/>
      <c r="AP201" s="87"/>
      <c r="AQ201" s="87"/>
      <c r="AR201" s="87"/>
      <c r="AS201" s="87"/>
      <c r="AT201" s="87"/>
      <c r="AU201" s="87"/>
      <c r="AV201" s="63"/>
      <c r="AW201" s="63"/>
      <c r="AX201" s="63"/>
      <c r="AY201" s="63"/>
      <c r="AZ201" s="173" t="s">
        <v>196</v>
      </c>
      <c r="BA201" s="173"/>
      <c r="BB201" s="173"/>
      <c r="BC201" s="173"/>
      <c r="BD201" s="173"/>
      <c r="BE201" s="173"/>
      <c r="BF201" s="207" t="s">
        <v>342</v>
      </c>
      <c r="BG201" s="208"/>
      <c r="BH201" s="208"/>
      <c r="BI201" s="208"/>
      <c r="BJ201" s="209"/>
      <c r="BK201" s="201" t="s">
        <v>376</v>
      </c>
      <c r="BL201" s="202"/>
      <c r="BM201" s="202"/>
      <c r="BN201" s="202"/>
      <c r="BO201" s="203"/>
      <c r="BP201" s="176">
        <f>BP202+BP203</f>
        <v>347000</v>
      </c>
      <c r="BQ201" s="176"/>
      <c r="BR201" s="176"/>
      <c r="BS201" s="176"/>
      <c r="BT201" s="176"/>
      <c r="BU201" s="176"/>
      <c r="BV201" s="176"/>
      <c r="BW201" s="176"/>
      <c r="BX201" s="176"/>
      <c r="BY201" s="176">
        <f>BY202+BY203</f>
        <v>347000</v>
      </c>
      <c r="BZ201" s="176"/>
      <c r="CA201" s="176"/>
      <c r="CB201" s="176"/>
      <c r="CC201" s="176"/>
      <c r="CD201" s="176"/>
      <c r="CE201" s="176"/>
      <c r="CF201" s="176"/>
      <c r="CG201" s="176"/>
      <c r="CH201" s="176">
        <f>CH202+CH203</f>
        <v>347000</v>
      </c>
      <c r="CI201" s="176"/>
      <c r="CJ201" s="176"/>
      <c r="CK201" s="176"/>
      <c r="CL201" s="176"/>
      <c r="CM201" s="176"/>
      <c r="CN201" s="176"/>
      <c r="CO201" s="176"/>
      <c r="CP201" s="176"/>
      <c r="CQ201" s="63"/>
      <c r="CR201" s="63"/>
      <c r="CS201" s="63"/>
      <c r="CT201" s="63"/>
      <c r="CU201" s="63"/>
      <c r="CV201" s="63"/>
      <c r="CW201" s="63"/>
      <c r="CX201" s="63"/>
      <c r="CY201" s="63"/>
    </row>
    <row r="202" spans="1:103" x14ac:dyDescent="0.2">
      <c r="A202" s="87" t="s">
        <v>199</v>
      </c>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87"/>
      <c r="AH202" s="87"/>
      <c r="AI202" s="87"/>
      <c r="AJ202" s="87"/>
      <c r="AK202" s="87"/>
      <c r="AL202" s="87"/>
      <c r="AM202" s="87"/>
      <c r="AN202" s="87"/>
      <c r="AO202" s="87"/>
      <c r="AP202" s="87"/>
      <c r="AQ202" s="87"/>
      <c r="AR202" s="87"/>
      <c r="AS202" s="87"/>
      <c r="AT202" s="87"/>
      <c r="AU202" s="87"/>
      <c r="AV202" s="63"/>
      <c r="AW202" s="63"/>
      <c r="AX202" s="63"/>
      <c r="AY202" s="63"/>
      <c r="AZ202" s="39" t="s">
        <v>196</v>
      </c>
      <c r="BA202" s="39"/>
      <c r="BB202" s="39"/>
      <c r="BC202" s="39"/>
      <c r="BD202" s="39"/>
      <c r="BE202" s="39"/>
      <c r="BF202" s="170" t="s">
        <v>343</v>
      </c>
      <c r="BG202" s="170"/>
      <c r="BH202" s="170"/>
      <c r="BI202" s="170"/>
      <c r="BJ202" s="170"/>
      <c r="BK202" s="41" t="s">
        <v>344</v>
      </c>
      <c r="BL202" s="41"/>
      <c r="BM202" s="41"/>
      <c r="BN202" s="41"/>
      <c r="BO202" s="41"/>
      <c r="BP202" s="103">
        <f>99000</f>
        <v>99000</v>
      </c>
      <c r="BQ202" s="103"/>
      <c r="BR202" s="103"/>
      <c r="BS202" s="103"/>
      <c r="BT202" s="103"/>
      <c r="BU202" s="103"/>
      <c r="BV202" s="103"/>
      <c r="BW202" s="103"/>
      <c r="BX202" s="103"/>
      <c r="BY202" s="103">
        <f>99000</f>
        <v>99000</v>
      </c>
      <c r="BZ202" s="103"/>
      <c r="CA202" s="103"/>
      <c r="CB202" s="103"/>
      <c r="CC202" s="103"/>
      <c r="CD202" s="103"/>
      <c r="CE202" s="103"/>
      <c r="CF202" s="103"/>
      <c r="CG202" s="103"/>
      <c r="CH202" s="103">
        <f>99000</f>
        <v>99000</v>
      </c>
      <c r="CI202" s="103"/>
      <c r="CJ202" s="103"/>
      <c r="CK202" s="103"/>
      <c r="CL202" s="103"/>
      <c r="CM202" s="103"/>
      <c r="CN202" s="103"/>
      <c r="CO202" s="103"/>
      <c r="CP202" s="103"/>
      <c r="CQ202" s="63"/>
      <c r="CR202" s="63"/>
      <c r="CS202" s="63"/>
      <c r="CT202" s="63"/>
      <c r="CU202" s="63"/>
      <c r="CV202" s="63"/>
      <c r="CW202" s="63"/>
      <c r="CX202" s="63"/>
      <c r="CY202" s="63"/>
    </row>
    <row r="203" spans="1:103" x14ac:dyDescent="0.2">
      <c r="A203" s="87" t="s">
        <v>199</v>
      </c>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87"/>
      <c r="AH203" s="87"/>
      <c r="AI203" s="87"/>
      <c r="AJ203" s="87"/>
      <c r="AK203" s="87"/>
      <c r="AL203" s="87"/>
      <c r="AM203" s="87"/>
      <c r="AN203" s="87"/>
      <c r="AO203" s="87"/>
      <c r="AP203" s="87"/>
      <c r="AQ203" s="87"/>
      <c r="AR203" s="87"/>
      <c r="AS203" s="87"/>
      <c r="AT203" s="87"/>
      <c r="AU203" s="87"/>
      <c r="AV203" s="63"/>
      <c r="AW203" s="63"/>
      <c r="AX203" s="63"/>
      <c r="AY203" s="63"/>
      <c r="AZ203" s="39" t="s">
        <v>196</v>
      </c>
      <c r="BA203" s="39"/>
      <c r="BB203" s="39"/>
      <c r="BC203" s="39"/>
      <c r="BD203" s="39"/>
      <c r="BE203" s="39"/>
      <c r="BF203" s="170" t="s">
        <v>343</v>
      </c>
      <c r="BG203" s="170"/>
      <c r="BH203" s="170"/>
      <c r="BI203" s="170"/>
      <c r="BJ203" s="170"/>
      <c r="BK203" s="41" t="s">
        <v>346</v>
      </c>
      <c r="BL203" s="41"/>
      <c r="BM203" s="41"/>
      <c r="BN203" s="41"/>
      <c r="BO203" s="41"/>
      <c r="BP203" s="103">
        <f>248000</f>
        <v>248000</v>
      </c>
      <c r="BQ203" s="103"/>
      <c r="BR203" s="103"/>
      <c r="BS203" s="103"/>
      <c r="BT203" s="103"/>
      <c r="BU203" s="103"/>
      <c r="BV203" s="103"/>
      <c r="BW203" s="103"/>
      <c r="BX203" s="103"/>
      <c r="BY203" s="103">
        <f>248000</f>
        <v>248000</v>
      </c>
      <c r="BZ203" s="103"/>
      <c r="CA203" s="103"/>
      <c r="CB203" s="103"/>
      <c r="CC203" s="103"/>
      <c r="CD203" s="103"/>
      <c r="CE203" s="103"/>
      <c r="CF203" s="103"/>
      <c r="CG203" s="103"/>
      <c r="CH203" s="103">
        <f>248000</f>
        <v>248000</v>
      </c>
      <c r="CI203" s="103"/>
      <c r="CJ203" s="103"/>
      <c r="CK203" s="103"/>
      <c r="CL203" s="103"/>
      <c r="CM203" s="103"/>
      <c r="CN203" s="103"/>
      <c r="CO203" s="103"/>
      <c r="CP203" s="103"/>
      <c r="CQ203" s="63"/>
      <c r="CR203" s="63"/>
      <c r="CS203" s="63"/>
      <c r="CT203" s="63"/>
      <c r="CU203" s="63"/>
      <c r="CV203" s="63"/>
      <c r="CW203" s="63"/>
      <c r="CX203" s="63"/>
      <c r="CY203" s="63"/>
    </row>
    <row r="204" spans="1:103" ht="12.75" customHeight="1" x14ac:dyDescent="0.2">
      <c r="A204" s="87" t="s">
        <v>200</v>
      </c>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87"/>
      <c r="AH204" s="87"/>
      <c r="AI204" s="87"/>
      <c r="AJ204" s="87"/>
      <c r="AK204" s="87"/>
      <c r="AL204" s="87"/>
      <c r="AM204" s="87"/>
      <c r="AN204" s="87"/>
      <c r="AO204" s="87"/>
      <c r="AP204" s="87"/>
      <c r="AQ204" s="87"/>
      <c r="AR204" s="87"/>
      <c r="AS204" s="87"/>
      <c r="AT204" s="87"/>
      <c r="AU204" s="87"/>
      <c r="AV204" s="63"/>
      <c r="AW204" s="63"/>
      <c r="AX204" s="63"/>
      <c r="AY204" s="63"/>
      <c r="AZ204" s="173" t="s">
        <v>196</v>
      </c>
      <c r="BA204" s="173"/>
      <c r="BB204" s="173"/>
      <c r="BC204" s="173"/>
      <c r="BD204" s="173"/>
      <c r="BE204" s="173"/>
      <c r="BF204" s="207" t="s">
        <v>342</v>
      </c>
      <c r="BG204" s="208"/>
      <c r="BH204" s="208"/>
      <c r="BI204" s="208"/>
      <c r="BJ204" s="209"/>
      <c r="BK204" s="201" t="s">
        <v>376</v>
      </c>
      <c r="BL204" s="202"/>
      <c r="BM204" s="202"/>
      <c r="BN204" s="202"/>
      <c r="BO204" s="203"/>
      <c r="BP204" s="176">
        <f>BP205</f>
        <v>0</v>
      </c>
      <c r="BQ204" s="176"/>
      <c r="BR204" s="176"/>
      <c r="BS204" s="176"/>
      <c r="BT204" s="176"/>
      <c r="BU204" s="176"/>
      <c r="BV204" s="176"/>
      <c r="BW204" s="176"/>
      <c r="BX204" s="176"/>
      <c r="BY204" s="176">
        <f>BY205</f>
        <v>0</v>
      </c>
      <c r="BZ204" s="176"/>
      <c r="CA204" s="176"/>
      <c r="CB204" s="176"/>
      <c r="CC204" s="176"/>
      <c r="CD204" s="176"/>
      <c r="CE204" s="176"/>
      <c r="CF204" s="176"/>
      <c r="CG204" s="176"/>
      <c r="CH204" s="176">
        <f>CH205</f>
        <v>0</v>
      </c>
      <c r="CI204" s="176"/>
      <c r="CJ204" s="176"/>
      <c r="CK204" s="176"/>
      <c r="CL204" s="176"/>
      <c r="CM204" s="176"/>
      <c r="CN204" s="176"/>
      <c r="CO204" s="176"/>
      <c r="CP204" s="176"/>
      <c r="CQ204" s="63"/>
      <c r="CR204" s="63"/>
      <c r="CS204" s="63"/>
      <c r="CT204" s="63"/>
      <c r="CU204" s="63"/>
      <c r="CV204" s="63"/>
      <c r="CW204" s="63"/>
      <c r="CX204" s="63"/>
      <c r="CY204" s="63"/>
    </row>
    <row r="205" spans="1:103" x14ac:dyDescent="0.2">
      <c r="A205" s="87" t="s">
        <v>200</v>
      </c>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87"/>
      <c r="AH205" s="87"/>
      <c r="AI205" s="87"/>
      <c r="AJ205" s="87"/>
      <c r="AK205" s="87"/>
      <c r="AL205" s="87"/>
      <c r="AM205" s="87"/>
      <c r="AN205" s="87"/>
      <c r="AO205" s="87"/>
      <c r="AP205" s="87"/>
      <c r="AQ205" s="87"/>
      <c r="AR205" s="87"/>
      <c r="AS205" s="87"/>
      <c r="AT205" s="87"/>
      <c r="AU205" s="87"/>
      <c r="AV205" s="63"/>
      <c r="AW205" s="63"/>
      <c r="AX205" s="63"/>
      <c r="AY205" s="63"/>
      <c r="AZ205" s="39" t="s">
        <v>196</v>
      </c>
      <c r="BA205" s="39"/>
      <c r="BB205" s="39"/>
      <c r="BC205" s="39"/>
      <c r="BD205" s="39"/>
      <c r="BE205" s="39"/>
      <c r="BF205" s="167"/>
      <c r="BG205" s="165"/>
      <c r="BH205" s="165"/>
      <c r="BI205" s="165"/>
      <c r="BJ205" s="166"/>
      <c r="BK205" s="45"/>
      <c r="BL205" s="46"/>
      <c r="BM205" s="46"/>
      <c r="BN205" s="46"/>
      <c r="BO205" s="47"/>
      <c r="BP205" s="103"/>
      <c r="BQ205" s="103"/>
      <c r="BR205" s="103"/>
      <c r="BS205" s="103"/>
      <c r="BT205" s="103"/>
      <c r="BU205" s="103"/>
      <c r="BV205" s="103"/>
      <c r="BW205" s="103"/>
      <c r="BX205" s="103"/>
      <c r="BY205" s="103"/>
      <c r="BZ205" s="103"/>
      <c r="CA205" s="103"/>
      <c r="CB205" s="103"/>
      <c r="CC205" s="103"/>
      <c r="CD205" s="103"/>
      <c r="CE205" s="103"/>
      <c r="CF205" s="103"/>
      <c r="CG205" s="103"/>
      <c r="CH205" s="103"/>
      <c r="CI205" s="103"/>
      <c r="CJ205" s="103"/>
      <c r="CK205" s="103"/>
      <c r="CL205" s="103"/>
      <c r="CM205" s="103"/>
      <c r="CN205" s="103"/>
      <c r="CO205" s="103"/>
      <c r="CP205" s="103"/>
      <c r="CQ205" s="63"/>
      <c r="CR205" s="63"/>
      <c r="CS205" s="63"/>
      <c r="CT205" s="63"/>
      <c r="CU205" s="63"/>
      <c r="CV205" s="63"/>
      <c r="CW205" s="63"/>
      <c r="CX205" s="63"/>
      <c r="CY205" s="63"/>
    </row>
    <row r="206" spans="1:103" x14ac:dyDescent="0.2">
      <c r="A206" s="87" t="s">
        <v>201</v>
      </c>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87"/>
      <c r="AH206" s="87"/>
      <c r="AI206" s="87"/>
      <c r="AJ206" s="87"/>
      <c r="AK206" s="87"/>
      <c r="AL206" s="87"/>
      <c r="AM206" s="87"/>
      <c r="AN206" s="87"/>
      <c r="AO206" s="87"/>
      <c r="AP206" s="87"/>
      <c r="AQ206" s="87"/>
      <c r="AR206" s="87"/>
      <c r="AS206" s="87"/>
      <c r="AT206" s="87"/>
      <c r="AU206" s="87"/>
      <c r="AV206" s="63"/>
      <c r="AW206" s="63"/>
      <c r="AX206" s="63"/>
      <c r="AY206" s="63"/>
      <c r="AZ206" s="173" t="s">
        <v>196</v>
      </c>
      <c r="BA206" s="173"/>
      <c r="BB206" s="173"/>
      <c r="BC206" s="173"/>
      <c r="BD206" s="173"/>
      <c r="BE206" s="173"/>
      <c r="BF206" s="207" t="s">
        <v>342</v>
      </c>
      <c r="BG206" s="208"/>
      <c r="BH206" s="208"/>
      <c r="BI206" s="208"/>
      <c r="BJ206" s="209"/>
      <c r="BK206" s="201" t="s">
        <v>376</v>
      </c>
      <c r="BL206" s="202"/>
      <c r="BM206" s="202"/>
      <c r="BN206" s="202"/>
      <c r="BO206" s="203"/>
      <c r="BP206" s="176">
        <f>SUM(BP207:BX209)</f>
        <v>4115000</v>
      </c>
      <c r="BQ206" s="176"/>
      <c r="BR206" s="176"/>
      <c r="BS206" s="176"/>
      <c r="BT206" s="176"/>
      <c r="BU206" s="176"/>
      <c r="BV206" s="176"/>
      <c r="BW206" s="176"/>
      <c r="BX206" s="176"/>
      <c r="BY206" s="176">
        <f>SUM(BY207:CG209)</f>
        <v>4115000</v>
      </c>
      <c r="BZ206" s="176"/>
      <c r="CA206" s="176"/>
      <c r="CB206" s="176"/>
      <c r="CC206" s="176"/>
      <c r="CD206" s="176"/>
      <c r="CE206" s="176"/>
      <c r="CF206" s="176"/>
      <c r="CG206" s="176"/>
      <c r="CH206" s="176">
        <f>SUM(CH207:CP209)</f>
        <v>4115000</v>
      </c>
      <c r="CI206" s="176"/>
      <c r="CJ206" s="176"/>
      <c r="CK206" s="176"/>
      <c r="CL206" s="176"/>
      <c r="CM206" s="176"/>
      <c r="CN206" s="176"/>
      <c r="CO206" s="176"/>
      <c r="CP206" s="176"/>
      <c r="CQ206" s="63"/>
      <c r="CR206" s="63"/>
      <c r="CS206" s="63"/>
      <c r="CT206" s="63"/>
      <c r="CU206" s="63"/>
      <c r="CV206" s="63"/>
      <c r="CW206" s="63"/>
      <c r="CX206" s="63"/>
      <c r="CY206" s="63"/>
    </row>
    <row r="207" spans="1:103" x14ac:dyDescent="0.2">
      <c r="A207" s="87" t="s">
        <v>201</v>
      </c>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87"/>
      <c r="AH207" s="87"/>
      <c r="AI207" s="87"/>
      <c r="AJ207" s="87"/>
      <c r="AK207" s="87"/>
      <c r="AL207" s="87"/>
      <c r="AM207" s="87"/>
      <c r="AN207" s="87"/>
      <c r="AO207" s="87"/>
      <c r="AP207" s="87"/>
      <c r="AQ207" s="87"/>
      <c r="AR207" s="87"/>
      <c r="AS207" s="87"/>
      <c r="AT207" s="87"/>
      <c r="AU207" s="87"/>
      <c r="AV207" s="63"/>
      <c r="AW207" s="63"/>
      <c r="AX207" s="63"/>
      <c r="AY207" s="63"/>
      <c r="AZ207" s="39" t="s">
        <v>196</v>
      </c>
      <c r="BA207" s="39"/>
      <c r="BB207" s="39"/>
      <c r="BC207" s="39"/>
      <c r="BD207" s="39"/>
      <c r="BE207" s="39"/>
      <c r="BF207" s="170" t="s">
        <v>343</v>
      </c>
      <c r="BG207" s="170"/>
      <c r="BH207" s="170"/>
      <c r="BI207" s="170"/>
      <c r="BJ207" s="170"/>
      <c r="BK207" s="41" t="s">
        <v>344</v>
      </c>
      <c r="BL207" s="41"/>
      <c r="BM207" s="41"/>
      <c r="BN207" s="41"/>
      <c r="BO207" s="41"/>
      <c r="BP207" s="103">
        <f>639000</f>
        <v>639000</v>
      </c>
      <c r="BQ207" s="103"/>
      <c r="BR207" s="103"/>
      <c r="BS207" s="103"/>
      <c r="BT207" s="103"/>
      <c r="BU207" s="103"/>
      <c r="BV207" s="103"/>
      <c r="BW207" s="103"/>
      <c r="BX207" s="103"/>
      <c r="BY207" s="103">
        <f>639000</f>
        <v>639000</v>
      </c>
      <c r="BZ207" s="103"/>
      <c r="CA207" s="103"/>
      <c r="CB207" s="103"/>
      <c r="CC207" s="103"/>
      <c r="CD207" s="103"/>
      <c r="CE207" s="103"/>
      <c r="CF207" s="103"/>
      <c r="CG207" s="103"/>
      <c r="CH207" s="103">
        <f>639000</f>
        <v>639000</v>
      </c>
      <c r="CI207" s="103"/>
      <c r="CJ207" s="103"/>
      <c r="CK207" s="103"/>
      <c r="CL207" s="103"/>
      <c r="CM207" s="103"/>
      <c r="CN207" s="103"/>
      <c r="CO207" s="103"/>
      <c r="CP207" s="103"/>
      <c r="CQ207" s="63"/>
      <c r="CR207" s="63"/>
      <c r="CS207" s="63"/>
      <c r="CT207" s="63"/>
      <c r="CU207" s="63"/>
      <c r="CV207" s="63"/>
      <c r="CW207" s="63"/>
      <c r="CX207" s="63"/>
      <c r="CY207" s="63"/>
    </row>
    <row r="208" spans="1:103" x14ac:dyDescent="0.2">
      <c r="A208" s="87" t="s">
        <v>201</v>
      </c>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87"/>
      <c r="AN208" s="87"/>
      <c r="AO208" s="87"/>
      <c r="AP208" s="87"/>
      <c r="AQ208" s="87"/>
      <c r="AR208" s="87"/>
      <c r="AS208" s="87"/>
      <c r="AT208" s="87"/>
      <c r="AU208" s="87"/>
      <c r="AV208" s="63"/>
      <c r="AW208" s="63"/>
      <c r="AX208" s="63"/>
      <c r="AY208" s="63"/>
      <c r="AZ208" s="39" t="s">
        <v>196</v>
      </c>
      <c r="BA208" s="39"/>
      <c r="BB208" s="39"/>
      <c r="BC208" s="39"/>
      <c r="BD208" s="39"/>
      <c r="BE208" s="39"/>
      <c r="BF208" s="170" t="s">
        <v>343</v>
      </c>
      <c r="BG208" s="170"/>
      <c r="BH208" s="170"/>
      <c r="BI208" s="170"/>
      <c r="BJ208" s="170"/>
      <c r="BK208" s="41" t="s">
        <v>346</v>
      </c>
      <c r="BL208" s="41"/>
      <c r="BM208" s="41"/>
      <c r="BN208" s="41"/>
      <c r="BO208" s="41"/>
      <c r="BP208" s="103">
        <f>3454000</f>
        <v>3454000</v>
      </c>
      <c r="BQ208" s="103"/>
      <c r="BR208" s="103"/>
      <c r="BS208" s="103"/>
      <c r="BT208" s="103"/>
      <c r="BU208" s="103"/>
      <c r="BV208" s="103"/>
      <c r="BW208" s="103"/>
      <c r="BX208" s="103"/>
      <c r="BY208" s="103">
        <f>3454000</f>
        <v>3454000</v>
      </c>
      <c r="BZ208" s="103"/>
      <c r="CA208" s="103"/>
      <c r="CB208" s="103"/>
      <c r="CC208" s="103"/>
      <c r="CD208" s="103"/>
      <c r="CE208" s="103"/>
      <c r="CF208" s="103"/>
      <c r="CG208" s="103"/>
      <c r="CH208" s="103">
        <f>3454000</f>
        <v>3454000</v>
      </c>
      <c r="CI208" s="103"/>
      <c r="CJ208" s="103"/>
      <c r="CK208" s="103"/>
      <c r="CL208" s="103"/>
      <c r="CM208" s="103"/>
      <c r="CN208" s="103"/>
      <c r="CO208" s="103"/>
      <c r="CP208" s="103"/>
      <c r="CQ208" s="63"/>
      <c r="CR208" s="63"/>
      <c r="CS208" s="63"/>
      <c r="CT208" s="63"/>
      <c r="CU208" s="63"/>
      <c r="CV208" s="63"/>
      <c r="CW208" s="63"/>
      <c r="CX208" s="63"/>
      <c r="CY208" s="63"/>
    </row>
    <row r="209" spans="1:103" x14ac:dyDescent="0.2">
      <c r="A209" s="87" t="s">
        <v>201</v>
      </c>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c r="AH209" s="87"/>
      <c r="AI209" s="87"/>
      <c r="AJ209" s="87"/>
      <c r="AK209" s="87"/>
      <c r="AL209" s="87"/>
      <c r="AM209" s="87"/>
      <c r="AN209" s="87"/>
      <c r="AO209" s="87"/>
      <c r="AP209" s="87"/>
      <c r="AQ209" s="87"/>
      <c r="AR209" s="87"/>
      <c r="AS209" s="87"/>
      <c r="AT209" s="87"/>
      <c r="AU209" s="87"/>
      <c r="AV209" s="63"/>
      <c r="AW209" s="63"/>
      <c r="AX209" s="63"/>
      <c r="AY209" s="63"/>
      <c r="AZ209" s="39" t="s">
        <v>196</v>
      </c>
      <c r="BA209" s="39"/>
      <c r="BB209" s="39"/>
      <c r="BC209" s="39"/>
      <c r="BD209" s="39"/>
      <c r="BE209" s="39"/>
      <c r="BF209" s="170" t="s">
        <v>343</v>
      </c>
      <c r="BG209" s="170"/>
      <c r="BH209" s="170"/>
      <c r="BI209" s="170"/>
      <c r="BJ209" s="170"/>
      <c r="BK209" s="41" t="s">
        <v>348</v>
      </c>
      <c r="BL209" s="41"/>
      <c r="BM209" s="41"/>
      <c r="BN209" s="41"/>
      <c r="BO209" s="41"/>
      <c r="BP209" s="103">
        <f>22000</f>
        <v>22000</v>
      </c>
      <c r="BQ209" s="103"/>
      <c r="BR209" s="103"/>
      <c r="BS209" s="103"/>
      <c r="BT209" s="103"/>
      <c r="BU209" s="103"/>
      <c r="BV209" s="103"/>
      <c r="BW209" s="103"/>
      <c r="BX209" s="103"/>
      <c r="BY209" s="103">
        <f>22000</f>
        <v>22000</v>
      </c>
      <c r="BZ209" s="103"/>
      <c r="CA209" s="103"/>
      <c r="CB209" s="103"/>
      <c r="CC209" s="103"/>
      <c r="CD209" s="103"/>
      <c r="CE209" s="103"/>
      <c r="CF209" s="103"/>
      <c r="CG209" s="103"/>
      <c r="CH209" s="103">
        <f>22000</f>
        <v>22000</v>
      </c>
      <c r="CI209" s="103"/>
      <c r="CJ209" s="103"/>
      <c r="CK209" s="103"/>
      <c r="CL209" s="103"/>
      <c r="CM209" s="103"/>
      <c r="CN209" s="103"/>
      <c r="CO209" s="103"/>
      <c r="CP209" s="103"/>
      <c r="CQ209" s="63"/>
      <c r="CR209" s="63"/>
      <c r="CS209" s="63"/>
      <c r="CT209" s="63"/>
      <c r="CU209" s="63"/>
      <c r="CV209" s="63"/>
      <c r="CW209" s="63"/>
      <c r="CX209" s="63"/>
      <c r="CY209" s="63"/>
    </row>
    <row r="210" spans="1:103" x14ac:dyDescent="0.2">
      <c r="A210" s="87" t="s">
        <v>202</v>
      </c>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c r="AH210" s="87"/>
      <c r="AI210" s="87"/>
      <c r="AJ210" s="87"/>
      <c r="AK210" s="87"/>
      <c r="AL210" s="87"/>
      <c r="AM210" s="87"/>
      <c r="AN210" s="87"/>
      <c r="AO210" s="87"/>
      <c r="AP210" s="87"/>
      <c r="AQ210" s="87"/>
      <c r="AR210" s="87"/>
      <c r="AS210" s="87"/>
      <c r="AT210" s="87"/>
      <c r="AU210" s="87"/>
      <c r="AV210" s="63"/>
      <c r="AW210" s="63"/>
      <c r="AX210" s="63"/>
      <c r="AY210" s="63"/>
      <c r="AZ210" s="173" t="s">
        <v>196</v>
      </c>
      <c r="BA210" s="173"/>
      <c r="BB210" s="173"/>
      <c r="BC210" s="173"/>
      <c r="BD210" s="173"/>
      <c r="BE210" s="173"/>
      <c r="BF210" s="207" t="s">
        <v>342</v>
      </c>
      <c r="BG210" s="208"/>
      <c r="BH210" s="208"/>
      <c r="BI210" s="208"/>
      <c r="BJ210" s="209"/>
      <c r="BK210" s="201" t="s">
        <v>376</v>
      </c>
      <c r="BL210" s="202"/>
      <c r="BM210" s="202"/>
      <c r="BN210" s="202"/>
      <c r="BO210" s="203"/>
      <c r="BP210" s="176">
        <f>SUM(BP211:BX217)</f>
        <v>12124230</v>
      </c>
      <c r="BQ210" s="176"/>
      <c r="BR210" s="176"/>
      <c r="BS210" s="176"/>
      <c r="BT210" s="176"/>
      <c r="BU210" s="176"/>
      <c r="BV210" s="176"/>
      <c r="BW210" s="176"/>
      <c r="BX210" s="176"/>
      <c r="BY210" s="176">
        <f>SUM(BY211:CG217)</f>
        <v>9812450</v>
      </c>
      <c r="BZ210" s="176"/>
      <c r="CA210" s="176"/>
      <c r="CB210" s="176"/>
      <c r="CC210" s="176"/>
      <c r="CD210" s="176"/>
      <c r="CE210" s="176"/>
      <c r="CF210" s="176"/>
      <c r="CG210" s="176"/>
      <c r="CH210" s="176">
        <f>SUM(CH211:CP217)</f>
        <v>9812450</v>
      </c>
      <c r="CI210" s="176"/>
      <c r="CJ210" s="176"/>
      <c r="CK210" s="176"/>
      <c r="CL210" s="176"/>
      <c r="CM210" s="176"/>
      <c r="CN210" s="176"/>
      <c r="CO210" s="176"/>
      <c r="CP210" s="176"/>
      <c r="CQ210" s="63"/>
      <c r="CR210" s="63"/>
      <c r="CS210" s="63"/>
      <c r="CT210" s="63"/>
      <c r="CU210" s="63"/>
      <c r="CV210" s="63"/>
      <c r="CW210" s="63"/>
      <c r="CX210" s="63"/>
      <c r="CY210" s="63"/>
    </row>
    <row r="211" spans="1:103" x14ac:dyDescent="0.2">
      <c r="A211" s="87" t="s">
        <v>202</v>
      </c>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c r="AC211" s="87"/>
      <c r="AD211" s="87"/>
      <c r="AE211" s="87"/>
      <c r="AF211" s="87"/>
      <c r="AG211" s="87"/>
      <c r="AH211" s="87"/>
      <c r="AI211" s="87"/>
      <c r="AJ211" s="87"/>
      <c r="AK211" s="87"/>
      <c r="AL211" s="87"/>
      <c r="AM211" s="87"/>
      <c r="AN211" s="87"/>
      <c r="AO211" s="87"/>
      <c r="AP211" s="87"/>
      <c r="AQ211" s="87"/>
      <c r="AR211" s="87"/>
      <c r="AS211" s="87"/>
      <c r="AT211" s="87"/>
      <c r="AU211" s="87"/>
      <c r="AV211" s="63"/>
      <c r="AW211" s="63"/>
      <c r="AX211" s="63"/>
      <c r="AY211" s="63"/>
      <c r="AZ211" s="39" t="s">
        <v>196</v>
      </c>
      <c r="BA211" s="39"/>
      <c r="BB211" s="39"/>
      <c r="BC211" s="39"/>
      <c r="BD211" s="39"/>
      <c r="BE211" s="39"/>
      <c r="BF211" s="170" t="s">
        <v>343</v>
      </c>
      <c r="BG211" s="170"/>
      <c r="BH211" s="170"/>
      <c r="BI211" s="170"/>
      <c r="BJ211" s="170"/>
      <c r="BK211" s="41" t="s">
        <v>344</v>
      </c>
      <c r="BL211" s="41"/>
      <c r="BM211" s="41"/>
      <c r="BN211" s="41"/>
      <c r="BO211" s="41"/>
      <c r="BP211" s="103">
        <f>560000</f>
        <v>560000</v>
      </c>
      <c r="BQ211" s="103"/>
      <c r="BR211" s="103"/>
      <c r="BS211" s="103"/>
      <c r="BT211" s="103"/>
      <c r="BU211" s="103"/>
      <c r="BV211" s="103"/>
      <c r="BW211" s="103"/>
      <c r="BX211" s="103"/>
      <c r="BY211" s="103">
        <f>560000</f>
        <v>560000</v>
      </c>
      <c r="BZ211" s="103"/>
      <c r="CA211" s="103"/>
      <c r="CB211" s="103"/>
      <c r="CC211" s="103"/>
      <c r="CD211" s="103"/>
      <c r="CE211" s="103"/>
      <c r="CF211" s="103"/>
      <c r="CG211" s="103"/>
      <c r="CH211" s="103">
        <f>560000</f>
        <v>560000</v>
      </c>
      <c r="CI211" s="103"/>
      <c r="CJ211" s="103"/>
      <c r="CK211" s="103"/>
      <c r="CL211" s="103"/>
      <c r="CM211" s="103"/>
      <c r="CN211" s="103"/>
      <c r="CO211" s="103"/>
      <c r="CP211" s="103"/>
      <c r="CQ211" s="63"/>
      <c r="CR211" s="63"/>
      <c r="CS211" s="63"/>
      <c r="CT211" s="63"/>
      <c r="CU211" s="63"/>
      <c r="CV211" s="63"/>
      <c r="CW211" s="63"/>
      <c r="CX211" s="63"/>
      <c r="CY211" s="63"/>
    </row>
    <row r="212" spans="1:103" x14ac:dyDescent="0.2">
      <c r="A212" s="87" t="s">
        <v>202</v>
      </c>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87"/>
      <c r="AH212" s="87"/>
      <c r="AI212" s="87"/>
      <c r="AJ212" s="87"/>
      <c r="AK212" s="87"/>
      <c r="AL212" s="87"/>
      <c r="AM212" s="87"/>
      <c r="AN212" s="87"/>
      <c r="AO212" s="87"/>
      <c r="AP212" s="87"/>
      <c r="AQ212" s="87"/>
      <c r="AR212" s="87"/>
      <c r="AS212" s="87"/>
      <c r="AT212" s="87"/>
      <c r="AU212" s="87"/>
      <c r="AV212" s="63"/>
      <c r="AW212" s="63"/>
      <c r="AX212" s="63"/>
      <c r="AY212" s="63"/>
      <c r="AZ212" s="39" t="s">
        <v>196</v>
      </c>
      <c r="BA212" s="39"/>
      <c r="BB212" s="39"/>
      <c r="BC212" s="39"/>
      <c r="BD212" s="39"/>
      <c r="BE212" s="39"/>
      <c r="BF212" s="170" t="s">
        <v>343</v>
      </c>
      <c r="BG212" s="170"/>
      <c r="BH212" s="170"/>
      <c r="BI212" s="170"/>
      <c r="BJ212" s="170"/>
      <c r="BK212" s="41" t="s">
        <v>346</v>
      </c>
      <c r="BL212" s="41"/>
      <c r="BM212" s="41"/>
      <c r="BN212" s="41"/>
      <c r="BO212" s="41"/>
      <c r="BP212" s="103">
        <f>2044000+3409000</f>
        <v>5453000</v>
      </c>
      <c r="BQ212" s="103"/>
      <c r="BR212" s="103"/>
      <c r="BS212" s="103"/>
      <c r="BT212" s="103"/>
      <c r="BU212" s="103"/>
      <c r="BV212" s="103"/>
      <c r="BW212" s="103"/>
      <c r="BX212" s="103"/>
      <c r="BY212" s="103">
        <f>2044000+3409000</f>
        <v>5453000</v>
      </c>
      <c r="BZ212" s="103"/>
      <c r="CA212" s="103"/>
      <c r="CB212" s="103"/>
      <c r="CC212" s="103"/>
      <c r="CD212" s="103"/>
      <c r="CE212" s="103"/>
      <c r="CF212" s="103"/>
      <c r="CG212" s="103"/>
      <c r="CH212" s="103">
        <f>2044000+3409000</f>
        <v>5453000</v>
      </c>
      <c r="CI212" s="103"/>
      <c r="CJ212" s="103"/>
      <c r="CK212" s="103"/>
      <c r="CL212" s="103"/>
      <c r="CM212" s="103"/>
      <c r="CN212" s="103"/>
      <c r="CO212" s="103"/>
      <c r="CP212" s="103"/>
      <c r="CQ212" s="63"/>
      <c r="CR212" s="63"/>
      <c r="CS212" s="63"/>
      <c r="CT212" s="63"/>
      <c r="CU212" s="63"/>
      <c r="CV212" s="63"/>
      <c r="CW212" s="63"/>
      <c r="CX212" s="63"/>
      <c r="CY212" s="63"/>
    </row>
    <row r="213" spans="1:103" x14ac:dyDescent="0.2">
      <c r="A213" s="87" t="s">
        <v>202</v>
      </c>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7"/>
      <c r="AE213" s="87"/>
      <c r="AF213" s="87"/>
      <c r="AG213" s="87"/>
      <c r="AH213" s="87"/>
      <c r="AI213" s="87"/>
      <c r="AJ213" s="87"/>
      <c r="AK213" s="87"/>
      <c r="AL213" s="87"/>
      <c r="AM213" s="87"/>
      <c r="AN213" s="87"/>
      <c r="AO213" s="87"/>
      <c r="AP213" s="87"/>
      <c r="AQ213" s="87"/>
      <c r="AR213" s="87"/>
      <c r="AS213" s="87"/>
      <c r="AT213" s="87"/>
      <c r="AU213" s="87"/>
      <c r="AV213" s="63"/>
      <c r="AW213" s="63"/>
      <c r="AX213" s="63"/>
      <c r="AY213" s="63"/>
      <c r="AZ213" s="39" t="s">
        <v>196</v>
      </c>
      <c r="BA213" s="39"/>
      <c r="BB213" s="39"/>
      <c r="BC213" s="39"/>
      <c r="BD213" s="39"/>
      <c r="BE213" s="39"/>
      <c r="BF213" s="170" t="s">
        <v>343</v>
      </c>
      <c r="BG213" s="170"/>
      <c r="BH213" s="170"/>
      <c r="BI213" s="170"/>
      <c r="BJ213" s="170"/>
      <c r="BK213" s="41" t="s">
        <v>348</v>
      </c>
      <c r="BL213" s="41"/>
      <c r="BM213" s="41"/>
      <c r="BN213" s="41"/>
      <c r="BO213" s="41"/>
      <c r="BP213" s="103">
        <f>808000</f>
        <v>808000</v>
      </c>
      <c r="BQ213" s="103"/>
      <c r="BR213" s="103"/>
      <c r="BS213" s="103"/>
      <c r="BT213" s="103"/>
      <c r="BU213" s="103"/>
      <c r="BV213" s="103"/>
      <c r="BW213" s="103"/>
      <c r="BX213" s="103"/>
      <c r="BY213" s="103">
        <f>808000</f>
        <v>808000</v>
      </c>
      <c r="BZ213" s="103"/>
      <c r="CA213" s="103"/>
      <c r="CB213" s="103"/>
      <c r="CC213" s="103"/>
      <c r="CD213" s="103"/>
      <c r="CE213" s="103"/>
      <c r="CF213" s="103"/>
      <c r="CG213" s="103"/>
      <c r="CH213" s="103">
        <f>808000</f>
        <v>808000</v>
      </c>
      <c r="CI213" s="103"/>
      <c r="CJ213" s="103"/>
      <c r="CK213" s="103"/>
      <c r="CL213" s="103"/>
      <c r="CM213" s="103"/>
      <c r="CN213" s="103"/>
      <c r="CO213" s="103"/>
      <c r="CP213" s="103"/>
      <c r="CQ213" s="63"/>
      <c r="CR213" s="63"/>
      <c r="CS213" s="63"/>
      <c r="CT213" s="63"/>
      <c r="CU213" s="63"/>
      <c r="CV213" s="63"/>
      <c r="CW213" s="63"/>
      <c r="CX213" s="63"/>
      <c r="CY213" s="63"/>
    </row>
    <row r="214" spans="1:103" x14ac:dyDescent="0.2">
      <c r="A214" s="87" t="s">
        <v>202</v>
      </c>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87"/>
      <c r="AH214" s="87"/>
      <c r="AI214" s="87"/>
      <c r="AJ214" s="87"/>
      <c r="AK214" s="87"/>
      <c r="AL214" s="87"/>
      <c r="AM214" s="87"/>
      <c r="AN214" s="87"/>
      <c r="AO214" s="87"/>
      <c r="AP214" s="87"/>
      <c r="AQ214" s="87"/>
      <c r="AR214" s="87"/>
      <c r="AS214" s="87"/>
      <c r="AT214" s="87"/>
      <c r="AU214" s="87"/>
      <c r="AV214" s="63"/>
      <c r="AW214" s="63"/>
      <c r="AX214" s="63"/>
      <c r="AY214" s="63"/>
      <c r="AZ214" s="39" t="s">
        <v>196</v>
      </c>
      <c r="BA214" s="39"/>
      <c r="BB214" s="39"/>
      <c r="BC214" s="39"/>
      <c r="BD214" s="39"/>
      <c r="BE214" s="39"/>
      <c r="BF214" s="170" t="s">
        <v>343</v>
      </c>
      <c r="BG214" s="170"/>
      <c r="BH214" s="170"/>
      <c r="BI214" s="170"/>
      <c r="BJ214" s="170"/>
      <c r="BK214" s="41" t="s">
        <v>380</v>
      </c>
      <c r="BL214" s="41"/>
      <c r="BM214" s="41"/>
      <c r="BN214" s="41"/>
      <c r="BO214" s="41"/>
      <c r="BP214" s="103">
        <f>1470000</f>
        <v>1470000</v>
      </c>
      <c r="BQ214" s="103"/>
      <c r="BR214" s="103"/>
      <c r="BS214" s="103"/>
      <c r="BT214" s="103"/>
      <c r="BU214" s="103"/>
      <c r="BV214" s="103"/>
      <c r="BW214" s="103"/>
      <c r="BX214" s="103"/>
      <c r="BY214" s="103">
        <f>1470000</f>
        <v>1470000</v>
      </c>
      <c r="BZ214" s="103"/>
      <c r="CA214" s="103"/>
      <c r="CB214" s="103"/>
      <c r="CC214" s="103"/>
      <c r="CD214" s="103"/>
      <c r="CE214" s="103"/>
      <c r="CF214" s="103"/>
      <c r="CG214" s="103"/>
      <c r="CH214" s="103">
        <f>1470000</f>
        <v>1470000</v>
      </c>
      <c r="CI214" s="103"/>
      <c r="CJ214" s="103"/>
      <c r="CK214" s="103"/>
      <c r="CL214" s="103"/>
      <c r="CM214" s="103"/>
      <c r="CN214" s="103"/>
      <c r="CO214" s="103"/>
      <c r="CP214" s="103"/>
      <c r="CQ214" s="63"/>
      <c r="CR214" s="63"/>
      <c r="CS214" s="63"/>
      <c r="CT214" s="63"/>
      <c r="CU214" s="63"/>
      <c r="CV214" s="63"/>
      <c r="CW214" s="63"/>
      <c r="CX214" s="63"/>
      <c r="CY214" s="63"/>
    </row>
    <row r="215" spans="1:103" x14ac:dyDescent="0.2">
      <c r="A215" s="87" t="s">
        <v>202</v>
      </c>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c r="AC215" s="87"/>
      <c r="AD215" s="87"/>
      <c r="AE215" s="87"/>
      <c r="AF215" s="87"/>
      <c r="AG215" s="87"/>
      <c r="AH215" s="87"/>
      <c r="AI215" s="87"/>
      <c r="AJ215" s="87"/>
      <c r="AK215" s="87"/>
      <c r="AL215" s="87"/>
      <c r="AM215" s="87"/>
      <c r="AN215" s="87"/>
      <c r="AO215" s="87"/>
      <c r="AP215" s="87"/>
      <c r="AQ215" s="87"/>
      <c r="AR215" s="87"/>
      <c r="AS215" s="87"/>
      <c r="AT215" s="87"/>
      <c r="AU215" s="87"/>
      <c r="AV215" s="63"/>
      <c r="AW215" s="63"/>
      <c r="AX215" s="63"/>
      <c r="AY215" s="63"/>
      <c r="AZ215" s="39" t="s">
        <v>196</v>
      </c>
      <c r="BA215" s="39"/>
      <c r="BB215" s="39"/>
      <c r="BC215" s="39"/>
      <c r="BD215" s="39"/>
      <c r="BE215" s="39"/>
      <c r="BF215" s="170" t="s">
        <v>361</v>
      </c>
      <c r="BG215" s="170"/>
      <c r="BH215" s="170"/>
      <c r="BI215" s="170"/>
      <c r="BJ215" s="170"/>
      <c r="BK215" s="41" t="s">
        <v>354</v>
      </c>
      <c r="BL215" s="41"/>
      <c r="BM215" s="41"/>
      <c r="BN215" s="41"/>
      <c r="BO215" s="41"/>
      <c r="BP215" s="103">
        <f>2311780</f>
        <v>2311780</v>
      </c>
      <c r="BQ215" s="103"/>
      <c r="BR215" s="103"/>
      <c r="BS215" s="103"/>
      <c r="BT215" s="103"/>
      <c r="BU215" s="103"/>
      <c r="BV215" s="103"/>
      <c r="BW215" s="103"/>
      <c r="BX215" s="103"/>
      <c r="BY215" s="103"/>
      <c r="BZ215" s="103"/>
      <c r="CA215" s="103"/>
      <c r="CB215" s="103"/>
      <c r="CC215" s="103"/>
      <c r="CD215" s="103"/>
      <c r="CE215" s="103"/>
      <c r="CF215" s="103"/>
      <c r="CG215" s="103"/>
      <c r="CH215" s="103"/>
      <c r="CI215" s="103"/>
      <c r="CJ215" s="103"/>
      <c r="CK215" s="103"/>
      <c r="CL215" s="103"/>
      <c r="CM215" s="103"/>
      <c r="CN215" s="103"/>
      <c r="CO215" s="103"/>
      <c r="CP215" s="103"/>
      <c r="CQ215" s="63"/>
      <c r="CR215" s="63"/>
      <c r="CS215" s="63"/>
      <c r="CT215" s="63"/>
      <c r="CU215" s="63"/>
      <c r="CV215" s="63"/>
      <c r="CW215" s="63"/>
      <c r="CX215" s="63"/>
      <c r="CY215" s="63"/>
    </row>
    <row r="216" spans="1:103" ht="12.75" customHeight="1" x14ac:dyDescent="0.2">
      <c r="A216" s="87" t="s">
        <v>202</v>
      </c>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c r="AB216" s="87"/>
      <c r="AC216" s="87"/>
      <c r="AD216" s="87"/>
      <c r="AE216" s="87"/>
      <c r="AF216" s="87"/>
      <c r="AG216" s="87"/>
      <c r="AH216" s="87"/>
      <c r="AI216" s="87"/>
      <c r="AJ216" s="87"/>
      <c r="AK216" s="87"/>
      <c r="AL216" s="87"/>
      <c r="AM216" s="87"/>
      <c r="AN216" s="87"/>
      <c r="AO216" s="87"/>
      <c r="AP216" s="87"/>
      <c r="AQ216" s="87"/>
      <c r="AR216" s="87"/>
      <c r="AS216" s="87"/>
      <c r="AT216" s="87"/>
      <c r="AU216" s="87"/>
      <c r="AV216" s="63"/>
      <c r="AW216" s="63"/>
      <c r="AX216" s="63"/>
      <c r="AY216" s="63"/>
      <c r="AZ216" s="39" t="s">
        <v>196</v>
      </c>
      <c r="BA216" s="39"/>
      <c r="BB216" s="39"/>
      <c r="BC216" s="39"/>
      <c r="BD216" s="39"/>
      <c r="BE216" s="39"/>
      <c r="BF216" s="170" t="s">
        <v>360</v>
      </c>
      <c r="BG216" s="170"/>
      <c r="BH216" s="170"/>
      <c r="BI216" s="170"/>
      <c r="BJ216" s="170"/>
      <c r="BK216" s="41" t="s">
        <v>377</v>
      </c>
      <c r="BL216" s="41"/>
      <c r="BM216" s="41"/>
      <c r="BN216" s="41"/>
      <c r="BO216" s="41"/>
      <c r="BP216" s="103">
        <f>231525</f>
        <v>231525</v>
      </c>
      <c r="BQ216" s="103"/>
      <c r="BR216" s="103"/>
      <c r="BS216" s="103"/>
      <c r="BT216" s="103"/>
      <c r="BU216" s="103"/>
      <c r="BV216" s="103"/>
      <c r="BW216" s="103"/>
      <c r="BX216" s="103"/>
      <c r="BY216" s="103">
        <f>231525</f>
        <v>231525</v>
      </c>
      <c r="BZ216" s="103"/>
      <c r="CA216" s="103"/>
      <c r="CB216" s="103"/>
      <c r="CC216" s="103"/>
      <c r="CD216" s="103"/>
      <c r="CE216" s="103"/>
      <c r="CF216" s="103"/>
      <c r="CG216" s="103"/>
      <c r="CH216" s="103">
        <f>231525</f>
        <v>231525</v>
      </c>
      <c r="CI216" s="103"/>
      <c r="CJ216" s="103"/>
      <c r="CK216" s="103"/>
      <c r="CL216" s="103"/>
      <c r="CM216" s="103"/>
      <c r="CN216" s="103"/>
      <c r="CO216" s="103"/>
      <c r="CP216" s="103"/>
      <c r="CQ216" s="63"/>
      <c r="CR216" s="63"/>
      <c r="CS216" s="63"/>
      <c r="CT216" s="63"/>
      <c r="CU216" s="63"/>
      <c r="CV216" s="63"/>
      <c r="CW216" s="63"/>
      <c r="CX216" s="63"/>
      <c r="CY216" s="63"/>
    </row>
    <row r="217" spans="1:103" x14ac:dyDescent="0.2">
      <c r="A217" s="87" t="s">
        <v>202</v>
      </c>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87"/>
      <c r="AH217" s="87"/>
      <c r="AI217" s="87"/>
      <c r="AJ217" s="87"/>
      <c r="AK217" s="87"/>
      <c r="AL217" s="87"/>
      <c r="AM217" s="87"/>
      <c r="AN217" s="87"/>
      <c r="AO217" s="87"/>
      <c r="AP217" s="87"/>
      <c r="AQ217" s="87"/>
      <c r="AR217" s="87"/>
      <c r="AS217" s="87"/>
      <c r="AT217" s="87"/>
      <c r="AU217" s="87"/>
      <c r="AV217" s="63"/>
      <c r="AW217" s="63"/>
      <c r="AX217" s="63"/>
      <c r="AY217" s="63"/>
      <c r="AZ217" s="39" t="s">
        <v>196</v>
      </c>
      <c r="BA217" s="39"/>
      <c r="BB217" s="39"/>
      <c r="BC217" s="39"/>
      <c r="BD217" s="39"/>
      <c r="BE217" s="39"/>
      <c r="BF217" s="170" t="s">
        <v>365</v>
      </c>
      <c r="BG217" s="170"/>
      <c r="BH217" s="170"/>
      <c r="BI217" s="170"/>
      <c r="BJ217" s="170"/>
      <c r="BK217" s="41" t="s">
        <v>382</v>
      </c>
      <c r="BL217" s="41"/>
      <c r="BM217" s="41"/>
      <c r="BN217" s="41"/>
      <c r="BO217" s="41"/>
      <c r="BP217" s="103">
        <f>1289925</f>
        <v>1289925</v>
      </c>
      <c r="BQ217" s="103"/>
      <c r="BR217" s="103"/>
      <c r="BS217" s="103"/>
      <c r="BT217" s="103"/>
      <c r="BU217" s="103"/>
      <c r="BV217" s="103"/>
      <c r="BW217" s="103"/>
      <c r="BX217" s="103"/>
      <c r="BY217" s="103">
        <f>1289925</f>
        <v>1289925</v>
      </c>
      <c r="BZ217" s="103"/>
      <c r="CA217" s="103"/>
      <c r="CB217" s="103"/>
      <c r="CC217" s="103"/>
      <c r="CD217" s="103"/>
      <c r="CE217" s="103"/>
      <c r="CF217" s="103"/>
      <c r="CG217" s="103"/>
      <c r="CH217" s="103">
        <f>1289925</f>
        <v>1289925</v>
      </c>
      <c r="CI217" s="103"/>
      <c r="CJ217" s="103"/>
      <c r="CK217" s="103"/>
      <c r="CL217" s="103"/>
      <c r="CM217" s="103"/>
      <c r="CN217" s="103"/>
      <c r="CO217" s="103"/>
      <c r="CP217" s="103"/>
      <c r="CQ217" s="63"/>
      <c r="CR217" s="63"/>
      <c r="CS217" s="63"/>
      <c r="CT217" s="63"/>
      <c r="CU217" s="63"/>
      <c r="CV217" s="63"/>
      <c r="CW217" s="63"/>
      <c r="CX217" s="63"/>
      <c r="CY217" s="63"/>
    </row>
    <row r="218" spans="1:103" x14ac:dyDescent="0.2">
      <c r="A218" s="87" t="s">
        <v>203</v>
      </c>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87"/>
      <c r="AH218" s="87"/>
      <c r="AI218" s="87"/>
      <c r="AJ218" s="87"/>
      <c r="AK218" s="87"/>
      <c r="AL218" s="87"/>
      <c r="AM218" s="87"/>
      <c r="AN218" s="87"/>
      <c r="AO218" s="87"/>
      <c r="AP218" s="87"/>
      <c r="AQ218" s="87"/>
      <c r="AR218" s="87"/>
      <c r="AS218" s="87"/>
      <c r="AT218" s="87"/>
      <c r="AU218" s="87"/>
      <c r="AV218" s="63"/>
      <c r="AW218" s="63"/>
      <c r="AX218" s="63"/>
      <c r="AY218" s="63"/>
      <c r="AZ218" s="173" t="s">
        <v>196</v>
      </c>
      <c r="BA218" s="173"/>
      <c r="BB218" s="173"/>
      <c r="BC218" s="173"/>
      <c r="BD218" s="173"/>
      <c r="BE218" s="173"/>
      <c r="BF218" s="207" t="s">
        <v>342</v>
      </c>
      <c r="BG218" s="208"/>
      <c r="BH218" s="208"/>
      <c r="BI218" s="208"/>
      <c r="BJ218" s="209"/>
      <c r="BK218" s="201" t="s">
        <v>376</v>
      </c>
      <c r="BL218" s="202"/>
      <c r="BM218" s="202"/>
      <c r="BN218" s="202"/>
      <c r="BO218" s="203"/>
      <c r="BP218" s="176">
        <f>SUM(BP219:BX221)</f>
        <v>771000</v>
      </c>
      <c r="BQ218" s="176"/>
      <c r="BR218" s="176"/>
      <c r="BS218" s="176"/>
      <c r="BT218" s="176"/>
      <c r="BU218" s="176"/>
      <c r="BV218" s="176"/>
      <c r="BW218" s="176"/>
      <c r="BX218" s="176"/>
      <c r="BY218" s="176">
        <f>SUM(BY219:CG221)</f>
        <v>771000</v>
      </c>
      <c r="BZ218" s="176"/>
      <c r="CA218" s="176"/>
      <c r="CB218" s="176"/>
      <c r="CC218" s="176"/>
      <c r="CD218" s="176"/>
      <c r="CE218" s="176"/>
      <c r="CF218" s="176"/>
      <c r="CG218" s="176"/>
      <c r="CH218" s="176">
        <f>SUM(CH219:CP221)</f>
        <v>771000</v>
      </c>
      <c r="CI218" s="176"/>
      <c r="CJ218" s="176"/>
      <c r="CK218" s="176"/>
      <c r="CL218" s="176"/>
      <c r="CM218" s="176"/>
      <c r="CN218" s="176"/>
      <c r="CO218" s="176"/>
      <c r="CP218" s="176"/>
      <c r="CQ218" s="63"/>
      <c r="CR218" s="63"/>
      <c r="CS218" s="63"/>
      <c r="CT218" s="63"/>
      <c r="CU218" s="63"/>
      <c r="CV218" s="63"/>
      <c r="CW218" s="63"/>
      <c r="CX218" s="63"/>
      <c r="CY218" s="63"/>
    </row>
    <row r="219" spans="1:103" x14ac:dyDescent="0.2">
      <c r="A219" s="87" t="s">
        <v>203</v>
      </c>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c r="AE219" s="87"/>
      <c r="AF219" s="87"/>
      <c r="AG219" s="87"/>
      <c r="AH219" s="87"/>
      <c r="AI219" s="87"/>
      <c r="AJ219" s="87"/>
      <c r="AK219" s="87"/>
      <c r="AL219" s="87"/>
      <c r="AM219" s="87"/>
      <c r="AN219" s="87"/>
      <c r="AO219" s="87"/>
      <c r="AP219" s="87"/>
      <c r="AQ219" s="87"/>
      <c r="AR219" s="87"/>
      <c r="AS219" s="87"/>
      <c r="AT219" s="87"/>
      <c r="AU219" s="87"/>
      <c r="AV219" s="63"/>
      <c r="AW219" s="63"/>
      <c r="AX219" s="63"/>
      <c r="AY219" s="63"/>
      <c r="AZ219" s="39" t="s">
        <v>196</v>
      </c>
      <c r="BA219" s="39"/>
      <c r="BB219" s="39"/>
      <c r="BC219" s="39"/>
      <c r="BD219" s="39"/>
      <c r="BE219" s="39"/>
      <c r="BF219" s="170" t="s">
        <v>343</v>
      </c>
      <c r="BG219" s="170"/>
      <c r="BH219" s="170"/>
      <c r="BI219" s="170"/>
      <c r="BJ219" s="170"/>
      <c r="BK219" s="41" t="s">
        <v>344</v>
      </c>
      <c r="BL219" s="41"/>
      <c r="BM219" s="41"/>
      <c r="BN219" s="41"/>
      <c r="BO219" s="41"/>
      <c r="BP219" s="103">
        <f>63000</f>
        <v>63000</v>
      </c>
      <c r="BQ219" s="103"/>
      <c r="BR219" s="103"/>
      <c r="BS219" s="103"/>
      <c r="BT219" s="103"/>
      <c r="BU219" s="103"/>
      <c r="BV219" s="103"/>
      <c r="BW219" s="103"/>
      <c r="BX219" s="103"/>
      <c r="BY219" s="103">
        <f>63000</f>
        <v>63000</v>
      </c>
      <c r="BZ219" s="103"/>
      <c r="CA219" s="103"/>
      <c r="CB219" s="103"/>
      <c r="CC219" s="103"/>
      <c r="CD219" s="103"/>
      <c r="CE219" s="103"/>
      <c r="CF219" s="103"/>
      <c r="CG219" s="103"/>
      <c r="CH219" s="103">
        <f>63000</f>
        <v>63000</v>
      </c>
      <c r="CI219" s="103"/>
      <c r="CJ219" s="103"/>
      <c r="CK219" s="103"/>
      <c r="CL219" s="103"/>
      <c r="CM219" s="103"/>
      <c r="CN219" s="103"/>
      <c r="CO219" s="103"/>
      <c r="CP219" s="103"/>
      <c r="CQ219" s="63"/>
      <c r="CR219" s="63"/>
      <c r="CS219" s="63"/>
      <c r="CT219" s="63"/>
      <c r="CU219" s="63"/>
      <c r="CV219" s="63"/>
      <c r="CW219" s="63"/>
      <c r="CX219" s="63"/>
      <c r="CY219" s="63"/>
    </row>
    <row r="220" spans="1:103" x14ac:dyDescent="0.2">
      <c r="A220" s="87" t="s">
        <v>203</v>
      </c>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87"/>
      <c r="AH220" s="87"/>
      <c r="AI220" s="87"/>
      <c r="AJ220" s="87"/>
      <c r="AK220" s="87"/>
      <c r="AL220" s="87"/>
      <c r="AM220" s="87"/>
      <c r="AN220" s="87"/>
      <c r="AO220" s="87"/>
      <c r="AP220" s="87"/>
      <c r="AQ220" s="87"/>
      <c r="AR220" s="87"/>
      <c r="AS220" s="87"/>
      <c r="AT220" s="87"/>
      <c r="AU220" s="87"/>
      <c r="AV220" s="63"/>
      <c r="AW220" s="63"/>
      <c r="AX220" s="63"/>
      <c r="AY220" s="63"/>
      <c r="AZ220" s="39" t="s">
        <v>196</v>
      </c>
      <c r="BA220" s="39"/>
      <c r="BB220" s="39"/>
      <c r="BC220" s="39"/>
      <c r="BD220" s="39"/>
      <c r="BE220" s="39"/>
      <c r="BF220" s="170" t="s">
        <v>343</v>
      </c>
      <c r="BG220" s="170"/>
      <c r="BH220" s="170"/>
      <c r="BI220" s="170"/>
      <c r="BJ220" s="170"/>
      <c r="BK220" s="41" t="s">
        <v>346</v>
      </c>
      <c r="BL220" s="41"/>
      <c r="BM220" s="41"/>
      <c r="BN220" s="41"/>
      <c r="BO220" s="41"/>
      <c r="BP220" s="103">
        <f>108000</f>
        <v>108000</v>
      </c>
      <c r="BQ220" s="103"/>
      <c r="BR220" s="103"/>
      <c r="BS220" s="103"/>
      <c r="BT220" s="103"/>
      <c r="BU220" s="103"/>
      <c r="BV220" s="103"/>
      <c r="BW220" s="103"/>
      <c r="BX220" s="103"/>
      <c r="BY220" s="103">
        <f>108000</f>
        <v>108000</v>
      </c>
      <c r="BZ220" s="103"/>
      <c r="CA220" s="103"/>
      <c r="CB220" s="103"/>
      <c r="CC220" s="103"/>
      <c r="CD220" s="103"/>
      <c r="CE220" s="103"/>
      <c r="CF220" s="103"/>
      <c r="CG220" s="103"/>
      <c r="CH220" s="103">
        <f>108000</f>
        <v>108000</v>
      </c>
      <c r="CI220" s="103"/>
      <c r="CJ220" s="103"/>
      <c r="CK220" s="103"/>
      <c r="CL220" s="103"/>
      <c r="CM220" s="103"/>
      <c r="CN220" s="103"/>
      <c r="CO220" s="103"/>
      <c r="CP220" s="103"/>
      <c r="CQ220" s="63"/>
      <c r="CR220" s="63"/>
      <c r="CS220" s="63"/>
      <c r="CT220" s="63"/>
      <c r="CU220" s="63"/>
      <c r="CV220" s="63"/>
      <c r="CW220" s="63"/>
      <c r="CX220" s="63"/>
      <c r="CY220" s="63"/>
    </row>
    <row r="221" spans="1:103" ht="12.75" customHeight="1" x14ac:dyDescent="0.2">
      <c r="A221" s="87" t="s">
        <v>203</v>
      </c>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87"/>
      <c r="AN221" s="87"/>
      <c r="AO221" s="87"/>
      <c r="AP221" s="87"/>
      <c r="AQ221" s="87"/>
      <c r="AR221" s="87"/>
      <c r="AS221" s="87"/>
      <c r="AT221" s="87"/>
      <c r="AU221" s="87"/>
      <c r="AV221" s="63"/>
      <c r="AW221" s="63"/>
      <c r="AX221" s="63"/>
      <c r="AY221" s="63"/>
      <c r="AZ221" s="39" t="s">
        <v>196</v>
      </c>
      <c r="BA221" s="39"/>
      <c r="BB221" s="39"/>
      <c r="BC221" s="39"/>
      <c r="BD221" s="39"/>
      <c r="BE221" s="39"/>
      <c r="BF221" s="170" t="s">
        <v>343</v>
      </c>
      <c r="BG221" s="170"/>
      <c r="BH221" s="170"/>
      <c r="BI221" s="170"/>
      <c r="BJ221" s="170"/>
      <c r="BK221" s="41" t="s">
        <v>348</v>
      </c>
      <c r="BL221" s="41"/>
      <c r="BM221" s="41"/>
      <c r="BN221" s="41"/>
      <c r="BO221" s="41"/>
      <c r="BP221" s="103">
        <v>600000</v>
      </c>
      <c r="BQ221" s="103"/>
      <c r="BR221" s="103"/>
      <c r="BS221" s="103"/>
      <c r="BT221" s="103"/>
      <c r="BU221" s="103"/>
      <c r="BV221" s="103"/>
      <c r="BW221" s="103"/>
      <c r="BX221" s="103"/>
      <c r="BY221" s="103">
        <f>600000</f>
        <v>600000</v>
      </c>
      <c r="BZ221" s="103"/>
      <c r="CA221" s="103"/>
      <c r="CB221" s="103"/>
      <c r="CC221" s="103"/>
      <c r="CD221" s="103"/>
      <c r="CE221" s="103"/>
      <c r="CF221" s="103"/>
      <c r="CG221" s="103"/>
      <c r="CH221" s="103">
        <f>600000</f>
        <v>600000</v>
      </c>
      <c r="CI221" s="103"/>
      <c r="CJ221" s="103"/>
      <c r="CK221" s="103"/>
      <c r="CL221" s="103"/>
      <c r="CM221" s="103"/>
      <c r="CN221" s="103"/>
      <c r="CO221" s="103"/>
      <c r="CP221" s="103"/>
      <c r="CQ221" s="63"/>
      <c r="CR221" s="63"/>
      <c r="CS221" s="63"/>
      <c r="CT221" s="63"/>
      <c r="CU221" s="63"/>
      <c r="CV221" s="63"/>
      <c r="CW221" s="63"/>
      <c r="CX221" s="63"/>
      <c r="CY221" s="63"/>
    </row>
    <row r="222" spans="1:103" x14ac:dyDescent="0.2">
      <c r="A222" s="87" t="s">
        <v>204</v>
      </c>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c r="AE222" s="87"/>
      <c r="AF222" s="87"/>
      <c r="AG222" s="87"/>
      <c r="AH222" s="87"/>
      <c r="AI222" s="87"/>
      <c r="AJ222" s="87"/>
      <c r="AK222" s="87"/>
      <c r="AL222" s="87"/>
      <c r="AM222" s="87"/>
      <c r="AN222" s="87"/>
      <c r="AO222" s="87"/>
      <c r="AP222" s="87"/>
      <c r="AQ222" s="87"/>
      <c r="AR222" s="87"/>
      <c r="AS222" s="87"/>
      <c r="AT222" s="87"/>
      <c r="AU222" s="87"/>
      <c r="AV222" s="63"/>
      <c r="AW222" s="63"/>
      <c r="AX222" s="63"/>
      <c r="AY222" s="63"/>
      <c r="AZ222" s="173" t="s">
        <v>196</v>
      </c>
      <c r="BA222" s="173"/>
      <c r="BB222" s="173"/>
      <c r="BC222" s="173"/>
      <c r="BD222" s="173"/>
      <c r="BE222" s="173"/>
      <c r="BF222" s="199" t="s">
        <v>342</v>
      </c>
      <c r="BG222" s="199"/>
      <c r="BH222" s="199"/>
      <c r="BI222" s="199"/>
      <c r="BJ222" s="199"/>
      <c r="BK222" s="200" t="s">
        <v>376</v>
      </c>
      <c r="BL222" s="200"/>
      <c r="BM222" s="200"/>
      <c r="BN222" s="200"/>
      <c r="BO222" s="200"/>
      <c r="BP222" s="176">
        <f>SUM(BP223:BX230)</f>
        <v>10640692</v>
      </c>
      <c r="BQ222" s="176"/>
      <c r="BR222" s="176"/>
      <c r="BS222" s="176"/>
      <c r="BT222" s="176"/>
      <c r="BU222" s="176"/>
      <c r="BV222" s="176"/>
      <c r="BW222" s="176"/>
      <c r="BX222" s="176"/>
      <c r="BY222" s="176">
        <f>SUM(BY223:CG230)</f>
        <v>10621000</v>
      </c>
      <c r="BZ222" s="176"/>
      <c r="CA222" s="176"/>
      <c r="CB222" s="176"/>
      <c r="CC222" s="176"/>
      <c r="CD222" s="176"/>
      <c r="CE222" s="176"/>
      <c r="CF222" s="176"/>
      <c r="CG222" s="176"/>
      <c r="CH222" s="176">
        <f>SUM(CH223:CP230)</f>
        <v>10621000</v>
      </c>
      <c r="CI222" s="176"/>
      <c r="CJ222" s="176"/>
      <c r="CK222" s="176"/>
      <c r="CL222" s="176"/>
      <c r="CM222" s="176"/>
      <c r="CN222" s="176"/>
      <c r="CO222" s="176"/>
      <c r="CP222" s="176"/>
      <c r="CQ222" s="63"/>
      <c r="CR222" s="63"/>
      <c r="CS222" s="63"/>
      <c r="CT222" s="63"/>
      <c r="CU222" s="63"/>
      <c r="CV222" s="63"/>
      <c r="CW222" s="63"/>
      <c r="CX222" s="63"/>
      <c r="CY222" s="63"/>
    </row>
    <row r="223" spans="1:103" x14ac:dyDescent="0.2">
      <c r="A223" s="87" t="s">
        <v>204</v>
      </c>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87"/>
      <c r="AH223" s="87"/>
      <c r="AI223" s="87"/>
      <c r="AJ223" s="87"/>
      <c r="AK223" s="87"/>
      <c r="AL223" s="87"/>
      <c r="AM223" s="87"/>
      <c r="AN223" s="87"/>
      <c r="AO223" s="87"/>
      <c r="AP223" s="87"/>
      <c r="AQ223" s="87"/>
      <c r="AR223" s="87"/>
      <c r="AS223" s="87"/>
      <c r="AT223" s="87"/>
      <c r="AU223" s="87"/>
      <c r="AV223" s="63"/>
      <c r="AW223" s="63"/>
      <c r="AX223" s="63"/>
      <c r="AY223" s="63"/>
      <c r="AZ223" s="39" t="s">
        <v>196</v>
      </c>
      <c r="BA223" s="39"/>
      <c r="BB223" s="39"/>
      <c r="BC223" s="39"/>
      <c r="BD223" s="39"/>
      <c r="BE223" s="39"/>
      <c r="BF223" s="170" t="s">
        <v>360</v>
      </c>
      <c r="BG223" s="170"/>
      <c r="BH223" s="170"/>
      <c r="BI223" s="170"/>
      <c r="BJ223" s="170"/>
      <c r="BK223" s="41" t="s">
        <v>366</v>
      </c>
      <c r="BL223" s="41"/>
      <c r="BM223" s="41"/>
      <c r="BN223" s="41"/>
      <c r="BO223" s="41"/>
      <c r="BP223" s="103">
        <f>1103000</f>
        <v>1103000</v>
      </c>
      <c r="BQ223" s="103"/>
      <c r="BR223" s="103"/>
      <c r="BS223" s="103"/>
      <c r="BT223" s="103"/>
      <c r="BU223" s="103"/>
      <c r="BV223" s="103"/>
      <c r="BW223" s="103"/>
      <c r="BX223" s="103"/>
      <c r="BY223" s="103">
        <f>1103000</f>
        <v>1103000</v>
      </c>
      <c r="BZ223" s="103"/>
      <c r="CA223" s="103"/>
      <c r="CB223" s="103"/>
      <c r="CC223" s="103"/>
      <c r="CD223" s="103"/>
      <c r="CE223" s="103"/>
      <c r="CF223" s="103"/>
      <c r="CG223" s="103"/>
      <c r="CH223" s="103">
        <f>1103000</f>
        <v>1103000</v>
      </c>
      <c r="CI223" s="103"/>
      <c r="CJ223" s="103"/>
      <c r="CK223" s="103"/>
      <c r="CL223" s="103"/>
      <c r="CM223" s="103"/>
      <c r="CN223" s="103"/>
      <c r="CO223" s="103"/>
      <c r="CP223" s="103"/>
      <c r="CQ223" s="63"/>
      <c r="CR223" s="63"/>
      <c r="CS223" s="63"/>
      <c r="CT223" s="63"/>
      <c r="CU223" s="63"/>
      <c r="CV223" s="63"/>
      <c r="CW223" s="63"/>
      <c r="CX223" s="63"/>
      <c r="CY223" s="63"/>
    </row>
    <row r="224" spans="1:103" x14ac:dyDescent="0.2">
      <c r="A224" s="87" t="s">
        <v>204</v>
      </c>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87"/>
      <c r="AH224" s="87"/>
      <c r="AI224" s="87"/>
      <c r="AJ224" s="87"/>
      <c r="AK224" s="87"/>
      <c r="AL224" s="87"/>
      <c r="AM224" s="87"/>
      <c r="AN224" s="87"/>
      <c r="AO224" s="87"/>
      <c r="AP224" s="87"/>
      <c r="AQ224" s="87"/>
      <c r="AR224" s="87"/>
      <c r="AS224" s="87"/>
      <c r="AT224" s="87"/>
      <c r="AU224" s="87"/>
      <c r="AV224" s="63"/>
      <c r="AW224" s="63"/>
      <c r="AX224" s="63"/>
      <c r="AY224" s="63"/>
      <c r="AZ224" s="39" t="s">
        <v>196</v>
      </c>
      <c r="BA224" s="39"/>
      <c r="BB224" s="39"/>
      <c r="BC224" s="39"/>
      <c r="BD224" s="39"/>
      <c r="BE224" s="39"/>
      <c r="BF224" s="170" t="s">
        <v>343</v>
      </c>
      <c r="BG224" s="170"/>
      <c r="BH224" s="170"/>
      <c r="BI224" s="170"/>
      <c r="BJ224" s="170"/>
      <c r="BK224" s="41" t="s">
        <v>344</v>
      </c>
      <c r="BL224" s="41"/>
      <c r="BM224" s="41"/>
      <c r="BN224" s="41"/>
      <c r="BO224" s="41"/>
      <c r="BP224" s="103">
        <f>1913000</f>
        <v>1913000</v>
      </c>
      <c r="BQ224" s="103"/>
      <c r="BR224" s="103"/>
      <c r="BS224" s="103"/>
      <c r="BT224" s="103"/>
      <c r="BU224" s="103"/>
      <c r="BV224" s="103"/>
      <c r="BW224" s="103"/>
      <c r="BX224" s="103"/>
      <c r="BY224" s="103">
        <f>1913000</f>
        <v>1913000</v>
      </c>
      <c r="BZ224" s="103"/>
      <c r="CA224" s="103"/>
      <c r="CB224" s="103"/>
      <c r="CC224" s="103"/>
      <c r="CD224" s="103"/>
      <c r="CE224" s="103"/>
      <c r="CF224" s="103"/>
      <c r="CG224" s="103"/>
      <c r="CH224" s="103">
        <f>1913000</f>
        <v>1913000</v>
      </c>
      <c r="CI224" s="103"/>
      <c r="CJ224" s="103"/>
      <c r="CK224" s="103"/>
      <c r="CL224" s="103"/>
      <c r="CM224" s="103"/>
      <c r="CN224" s="103"/>
      <c r="CO224" s="103"/>
      <c r="CP224" s="103"/>
      <c r="CQ224" s="63"/>
      <c r="CR224" s="63"/>
      <c r="CS224" s="63"/>
      <c r="CT224" s="63"/>
      <c r="CU224" s="63"/>
      <c r="CV224" s="63"/>
      <c r="CW224" s="63"/>
      <c r="CX224" s="63"/>
      <c r="CY224" s="63"/>
    </row>
    <row r="225" spans="1:103" x14ac:dyDescent="0.2">
      <c r="A225" s="87" t="s">
        <v>204</v>
      </c>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7"/>
      <c r="AE225" s="87"/>
      <c r="AF225" s="87"/>
      <c r="AG225" s="87"/>
      <c r="AH225" s="87"/>
      <c r="AI225" s="87"/>
      <c r="AJ225" s="87"/>
      <c r="AK225" s="87"/>
      <c r="AL225" s="87"/>
      <c r="AM225" s="87"/>
      <c r="AN225" s="87"/>
      <c r="AO225" s="87"/>
      <c r="AP225" s="87"/>
      <c r="AQ225" s="87"/>
      <c r="AR225" s="87"/>
      <c r="AS225" s="87"/>
      <c r="AT225" s="87"/>
      <c r="AU225" s="87"/>
      <c r="AV225" s="63"/>
      <c r="AW225" s="63"/>
      <c r="AX225" s="63"/>
      <c r="AY225" s="63"/>
      <c r="AZ225" s="39" t="s">
        <v>196</v>
      </c>
      <c r="BA225" s="39"/>
      <c r="BB225" s="39"/>
      <c r="BC225" s="39"/>
      <c r="BD225" s="39"/>
      <c r="BE225" s="39"/>
      <c r="BF225" s="170" t="s">
        <v>343</v>
      </c>
      <c r="BG225" s="170"/>
      <c r="BH225" s="170"/>
      <c r="BI225" s="170"/>
      <c r="BJ225" s="170"/>
      <c r="BK225" s="41" t="s">
        <v>345</v>
      </c>
      <c r="BL225" s="41"/>
      <c r="BM225" s="41"/>
      <c r="BN225" s="41"/>
      <c r="BO225" s="41"/>
      <c r="BP225" s="103">
        <f>262000</f>
        <v>262000</v>
      </c>
      <c r="BQ225" s="103"/>
      <c r="BR225" s="103"/>
      <c r="BS225" s="103"/>
      <c r="BT225" s="103"/>
      <c r="BU225" s="103"/>
      <c r="BV225" s="103"/>
      <c r="BW225" s="103"/>
      <c r="BX225" s="103"/>
      <c r="BY225" s="103">
        <f>262000</f>
        <v>262000</v>
      </c>
      <c r="BZ225" s="103"/>
      <c r="CA225" s="103"/>
      <c r="CB225" s="103"/>
      <c r="CC225" s="103"/>
      <c r="CD225" s="103"/>
      <c r="CE225" s="103"/>
      <c r="CF225" s="103"/>
      <c r="CG225" s="103"/>
      <c r="CH225" s="103">
        <f>262000</f>
        <v>262000</v>
      </c>
      <c r="CI225" s="103"/>
      <c r="CJ225" s="103"/>
      <c r="CK225" s="103"/>
      <c r="CL225" s="103"/>
      <c r="CM225" s="103"/>
      <c r="CN225" s="103"/>
      <c r="CO225" s="103"/>
      <c r="CP225" s="103"/>
      <c r="CQ225" s="63"/>
      <c r="CR225" s="63"/>
      <c r="CS225" s="63"/>
      <c r="CT225" s="63"/>
      <c r="CU225" s="63"/>
      <c r="CV225" s="63"/>
      <c r="CW225" s="63"/>
      <c r="CX225" s="63"/>
      <c r="CY225" s="63"/>
    </row>
    <row r="226" spans="1:103" x14ac:dyDescent="0.2">
      <c r="A226" s="87" t="s">
        <v>204</v>
      </c>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87"/>
      <c r="AH226" s="87"/>
      <c r="AI226" s="87"/>
      <c r="AJ226" s="87"/>
      <c r="AK226" s="87"/>
      <c r="AL226" s="87"/>
      <c r="AM226" s="87"/>
      <c r="AN226" s="87"/>
      <c r="AO226" s="87"/>
      <c r="AP226" s="87"/>
      <c r="AQ226" s="87"/>
      <c r="AR226" s="87"/>
      <c r="AS226" s="87"/>
      <c r="AT226" s="87"/>
      <c r="AU226" s="87"/>
      <c r="AV226" s="63"/>
      <c r="AW226" s="63"/>
      <c r="AX226" s="63"/>
      <c r="AY226" s="63"/>
      <c r="AZ226" s="39" t="s">
        <v>196</v>
      </c>
      <c r="BA226" s="39"/>
      <c r="BB226" s="39"/>
      <c r="BC226" s="39"/>
      <c r="BD226" s="39"/>
      <c r="BE226" s="39"/>
      <c r="BF226" s="170" t="s">
        <v>343</v>
      </c>
      <c r="BG226" s="170"/>
      <c r="BH226" s="170"/>
      <c r="BI226" s="170"/>
      <c r="BJ226" s="170"/>
      <c r="BK226" s="41" t="s">
        <v>381</v>
      </c>
      <c r="BL226" s="41"/>
      <c r="BM226" s="41"/>
      <c r="BN226" s="41"/>
      <c r="BO226" s="41"/>
      <c r="BP226" s="42">
        <f>486000</f>
        <v>486000</v>
      </c>
      <c r="BQ226" s="43"/>
      <c r="BR226" s="43"/>
      <c r="BS226" s="43"/>
      <c r="BT226" s="43"/>
      <c r="BU226" s="43"/>
      <c r="BV226" s="43"/>
      <c r="BW226" s="44"/>
      <c r="BX226" s="28"/>
      <c r="BY226" s="42">
        <f>486000</f>
        <v>486000</v>
      </c>
      <c r="BZ226" s="43"/>
      <c r="CA226" s="43"/>
      <c r="CB226" s="43"/>
      <c r="CC226" s="43"/>
      <c r="CD226" s="43"/>
      <c r="CE226" s="43"/>
      <c r="CF226" s="43"/>
      <c r="CG226" s="44"/>
      <c r="CH226" s="42">
        <f>486000</f>
        <v>486000</v>
      </c>
      <c r="CI226" s="43"/>
      <c r="CJ226" s="43"/>
      <c r="CK226" s="43"/>
      <c r="CL226" s="43"/>
      <c r="CM226" s="43"/>
      <c r="CN226" s="43"/>
      <c r="CO226" s="43"/>
      <c r="CP226" s="44"/>
      <c r="CQ226" s="42"/>
      <c r="CR226" s="43"/>
      <c r="CS226" s="43"/>
      <c r="CT226" s="43"/>
      <c r="CU226" s="43"/>
      <c r="CV226" s="43"/>
      <c r="CW226" s="43"/>
      <c r="CX226" s="43"/>
      <c r="CY226" s="44"/>
    </row>
    <row r="227" spans="1:103" x14ac:dyDescent="0.2">
      <c r="A227" s="87" t="s">
        <v>204</v>
      </c>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87"/>
      <c r="AH227" s="87"/>
      <c r="AI227" s="87"/>
      <c r="AJ227" s="87"/>
      <c r="AK227" s="87"/>
      <c r="AL227" s="87"/>
      <c r="AM227" s="87"/>
      <c r="AN227" s="87"/>
      <c r="AO227" s="87"/>
      <c r="AP227" s="87"/>
      <c r="AQ227" s="87"/>
      <c r="AR227" s="87"/>
      <c r="AS227" s="87"/>
      <c r="AT227" s="87"/>
      <c r="AU227" s="87"/>
      <c r="AV227" s="63"/>
      <c r="AW227" s="63"/>
      <c r="AX227" s="63"/>
      <c r="AY227" s="63"/>
      <c r="AZ227" s="39" t="s">
        <v>196</v>
      </c>
      <c r="BA227" s="39"/>
      <c r="BB227" s="39"/>
      <c r="BC227" s="39"/>
      <c r="BD227" s="39"/>
      <c r="BE227" s="39"/>
      <c r="BF227" s="170" t="s">
        <v>343</v>
      </c>
      <c r="BG227" s="170"/>
      <c r="BH227" s="170"/>
      <c r="BI227" s="170"/>
      <c r="BJ227" s="170"/>
      <c r="BK227" s="41" t="s">
        <v>346</v>
      </c>
      <c r="BL227" s="41"/>
      <c r="BM227" s="41"/>
      <c r="BN227" s="41"/>
      <c r="BO227" s="41"/>
      <c r="BP227" s="103">
        <f>4945000</f>
        <v>4945000</v>
      </c>
      <c r="BQ227" s="103"/>
      <c r="BR227" s="103"/>
      <c r="BS227" s="103"/>
      <c r="BT227" s="103"/>
      <c r="BU227" s="103"/>
      <c r="BV227" s="103"/>
      <c r="BW227" s="103"/>
      <c r="BX227" s="103"/>
      <c r="BY227" s="103">
        <f>4945000</f>
        <v>4945000</v>
      </c>
      <c r="BZ227" s="103"/>
      <c r="CA227" s="103"/>
      <c r="CB227" s="103"/>
      <c r="CC227" s="103"/>
      <c r="CD227" s="103"/>
      <c r="CE227" s="103"/>
      <c r="CF227" s="103"/>
      <c r="CG227" s="103"/>
      <c r="CH227" s="103">
        <f>4945000</f>
        <v>4945000</v>
      </c>
      <c r="CI227" s="103"/>
      <c r="CJ227" s="103"/>
      <c r="CK227" s="103"/>
      <c r="CL227" s="103"/>
      <c r="CM227" s="103"/>
      <c r="CN227" s="103"/>
      <c r="CO227" s="103"/>
      <c r="CP227" s="103"/>
      <c r="CQ227" s="63"/>
      <c r="CR227" s="63"/>
      <c r="CS227" s="63"/>
      <c r="CT227" s="63"/>
      <c r="CU227" s="63"/>
      <c r="CV227" s="63"/>
      <c r="CW227" s="63"/>
      <c r="CX227" s="63"/>
      <c r="CY227" s="63"/>
    </row>
    <row r="228" spans="1:103" x14ac:dyDescent="0.2">
      <c r="A228" s="87" t="s">
        <v>204</v>
      </c>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87"/>
      <c r="AH228" s="87"/>
      <c r="AI228" s="87"/>
      <c r="AJ228" s="87"/>
      <c r="AK228" s="87"/>
      <c r="AL228" s="87"/>
      <c r="AM228" s="87"/>
      <c r="AN228" s="87"/>
      <c r="AO228" s="87"/>
      <c r="AP228" s="87"/>
      <c r="AQ228" s="87"/>
      <c r="AR228" s="87"/>
      <c r="AS228" s="87"/>
      <c r="AT228" s="87"/>
      <c r="AU228" s="87"/>
      <c r="AV228" s="63"/>
      <c r="AW228" s="63"/>
      <c r="AX228" s="63"/>
      <c r="AY228" s="63"/>
      <c r="AZ228" s="39" t="s">
        <v>196</v>
      </c>
      <c r="BA228" s="39"/>
      <c r="BB228" s="39"/>
      <c r="BC228" s="39"/>
      <c r="BD228" s="39"/>
      <c r="BE228" s="39"/>
      <c r="BF228" s="170" t="s">
        <v>343</v>
      </c>
      <c r="BG228" s="170"/>
      <c r="BH228" s="170"/>
      <c r="BI228" s="170"/>
      <c r="BJ228" s="170"/>
      <c r="BK228" s="41" t="s">
        <v>348</v>
      </c>
      <c r="BL228" s="41"/>
      <c r="BM228" s="41"/>
      <c r="BN228" s="41"/>
      <c r="BO228" s="41"/>
      <c r="BP228" s="103">
        <v>825000</v>
      </c>
      <c r="BQ228" s="103"/>
      <c r="BR228" s="103"/>
      <c r="BS228" s="103"/>
      <c r="BT228" s="103"/>
      <c r="BU228" s="103"/>
      <c r="BV228" s="103"/>
      <c r="BW228" s="103"/>
      <c r="BX228" s="103"/>
      <c r="BY228" s="103">
        <v>825000</v>
      </c>
      <c r="BZ228" s="103"/>
      <c r="CA228" s="103"/>
      <c r="CB228" s="103"/>
      <c r="CC228" s="103"/>
      <c r="CD228" s="103"/>
      <c r="CE228" s="103"/>
      <c r="CF228" s="103"/>
      <c r="CG228" s="103"/>
      <c r="CH228" s="103">
        <v>825000</v>
      </c>
      <c r="CI228" s="103"/>
      <c r="CJ228" s="103"/>
      <c r="CK228" s="103"/>
      <c r="CL228" s="103"/>
      <c r="CM228" s="103"/>
      <c r="CN228" s="103"/>
      <c r="CO228" s="103"/>
      <c r="CP228" s="103"/>
      <c r="CQ228" s="63"/>
      <c r="CR228" s="63"/>
      <c r="CS228" s="63"/>
      <c r="CT228" s="63"/>
      <c r="CU228" s="63"/>
      <c r="CV228" s="63"/>
      <c r="CW228" s="63"/>
      <c r="CX228" s="63"/>
      <c r="CY228" s="63"/>
    </row>
    <row r="229" spans="1:103" x14ac:dyDescent="0.2">
      <c r="A229" s="87" t="s">
        <v>204</v>
      </c>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87"/>
      <c r="AH229" s="87"/>
      <c r="AI229" s="87"/>
      <c r="AJ229" s="87"/>
      <c r="AK229" s="87"/>
      <c r="AL229" s="87"/>
      <c r="AM229" s="87"/>
      <c r="AN229" s="87"/>
      <c r="AO229" s="87"/>
      <c r="AP229" s="87"/>
      <c r="AQ229" s="87"/>
      <c r="AR229" s="87"/>
      <c r="AS229" s="87"/>
      <c r="AT229" s="87"/>
      <c r="AU229" s="87"/>
      <c r="AV229" s="63"/>
      <c r="AW229" s="63"/>
      <c r="AX229" s="63"/>
      <c r="AY229" s="63"/>
      <c r="AZ229" s="39" t="s">
        <v>196</v>
      </c>
      <c r="BA229" s="39"/>
      <c r="BB229" s="39"/>
      <c r="BC229" s="39"/>
      <c r="BD229" s="39"/>
      <c r="BE229" s="39"/>
      <c r="BF229" s="170" t="s">
        <v>360</v>
      </c>
      <c r="BG229" s="170"/>
      <c r="BH229" s="170"/>
      <c r="BI229" s="170"/>
      <c r="BJ229" s="170"/>
      <c r="BK229" s="41" t="s">
        <v>353</v>
      </c>
      <c r="BL229" s="41"/>
      <c r="BM229" s="41"/>
      <c r="BN229" s="41"/>
      <c r="BO229" s="41"/>
      <c r="BP229" s="103">
        <f>19692</f>
        <v>19692</v>
      </c>
      <c r="BQ229" s="103"/>
      <c r="BR229" s="103"/>
      <c r="BS229" s="103"/>
      <c r="BT229" s="103"/>
      <c r="BU229" s="103"/>
      <c r="BV229" s="103"/>
      <c r="BW229" s="103"/>
      <c r="BX229" s="103"/>
      <c r="BY229" s="103"/>
      <c r="BZ229" s="103"/>
      <c r="CA229" s="103"/>
      <c r="CB229" s="103"/>
      <c r="CC229" s="103"/>
      <c r="CD229" s="103"/>
      <c r="CE229" s="103"/>
      <c r="CF229" s="103"/>
      <c r="CG229" s="103"/>
      <c r="CH229" s="103"/>
      <c r="CI229" s="103"/>
      <c r="CJ229" s="103"/>
      <c r="CK229" s="103"/>
      <c r="CL229" s="103"/>
      <c r="CM229" s="103"/>
      <c r="CN229" s="103"/>
      <c r="CO229" s="103"/>
      <c r="CP229" s="103"/>
      <c r="CQ229" s="63"/>
      <c r="CR229" s="63"/>
      <c r="CS229" s="63"/>
      <c r="CT229" s="63"/>
      <c r="CU229" s="63"/>
      <c r="CV229" s="63"/>
      <c r="CW229" s="63"/>
      <c r="CX229" s="63"/>
      <c r="CY229" s="63"/>
    </row>
    <row r="230" spans="1:103" x14ac:dyDescent="0.2">
      <c r="A230" s="87" t="s">
        <v>204</v>
      </c>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87"/>
      <c r="AH230" s="87"/>
      <c r="AI230" s="87"/>
      <c r="AJ230" s="87"/>
      <c r="AK230" s="87"/>
      <c r="AL230" s="87"/>
      <c r="AM230" s="87"/>
      <c r="AN230" s="87"/>
      <c r="AO230" s="87"/>
      <c r="AP230" s="87"/>
      <c r="AQ230" s="87"/>
      <c r="AR230" s="87"/>
      <c r="AS230" s="87"/>
      <c r="AT230" s="87"/>
      <c r="AU230" s="87"/>
      <c r="AV230" s="63"/>
      <c r="AW230" s="63"/>
      <c r="AX230" s="63"/>
      <c r="AY230" s="63"/>
      <c r="AZ230" s="39" t="s">
        <v>196</v>
      </c>
      <c r="BA230" s="39"/>
      <c r="BB230" s="39"/>
      <c r="BC230" s="39"/>
      <c r="BD230" s="39"/>
      <c r="BE230" s="39"/>
      <c r="BF230" s="170" t="s">
        <v>360</v>
      </c>
      <c r="BG230" s="170"/>
      <c r="BH230" s="170"/>
      <c r="BI230" s="170"/>
      <c r="BJ230" s="170"/>
      <c r="BK230" s="41" t="s">
        <v>351</v>
      </c>
      <c r="BL230" s="41"/>
      <c r="BM230" s="41"/>
      <c r="BN230" s="41"/>
      <c r="BO230" s="41"/>
      <c r="BP230" s="103">
        <f>1087000</f>
        <v>1087000</v>
      </c>
      <c r="BQ230" s="103"/>
      <c r="BR230" s="103"/>
      <c r="BS230" s="103"/>
      <c r="BT230" s="103"/>
      <c r="BU230" s="103"/>
      <c r="BV230" s="103"/>
      <c r="BW230" s="103"/>
      <c r="BX230" s="103"/>
      <c r="BY230" s="103">
        <f>1087000</f>
        <v>1087000</v>
      </c>
      <c r="BZ230" s="103"/>
      <c r="CA230" s="103"/>
      <c r="CB230" s="103"/>
      <c r="CC230" s="103"/>
      <c r="CD230" s="103"/>
      <c r="CE230" s="103"/>
      <c r="CF230" s="103"/>
      <c r="CG230" s="103"/>
      <c r="CH230" s="103">
        <f>1087000</f>
        <v>1087000</v>
      </c>
      <c r="CI230" s="103"/>
      <c r="CJ230" s="103"/>
      <c r="CK230" s="103"/>
      <c r="CL230" s="103"/>
      <c r="CM230" s="103"/>
      <c r="CN230" s="103"/>
      <c r="CO230" s="103"/>
      <c r="CP230" s="103"/>
      <c r="CQ230" s="63"/>
      <c r="CR230" s="63"/>
      <c r="CS230" s="63"/>
      <c r="CT230" s="63"/>
      <c r="CU230" s="63"/>
      <c r="CV230" s="63"/>
      <c r="CW230" s="63"/>
      <c r="CX230" s="63"/>
      <c r="CY230" s="63"/>
    </row>
    <row r="231" spans="1:103" ht="27.6" customHeight="1" x14ac:dyDescent="0.2">
      <c r="A231" s="162" t="s">
        <v>205</v>
      </c>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c r="AA231" s="162"/>
      <c r="AB231" s="162"/>
      <c r="AC231" s="162"/>
      <c r="AD231" s="162"/>
      <c r="AE231" s="162"/>
      <c r="AF231" s="162"/>
      <c r="AG231" s="162"/>
      <c r="AH231" s="162"/>
      <c r="AI231" s="162"/>
      <c r="AJ231" s="162"/>
      <c r="AK231" s="162"/>
      <c r="AL231" s="162"/>
      <c r="AM231" s="162"/>
      <c r="AN231" s="162"/>
      <c r="AO231" s="162"/>
      <c r="AP231" s="162"/>
      <c r="AQ231" s="162"/>
      <c r="AR231" s="162"/>
      <c r="AS231" s="162"/>
      <c r="AT231" s="162"/>
      <c r="AU231" s="162"/>
      <c r="AV231" s="39" t="s">
        <v>206</v>
      </c>
      <c r="AW231" s="39"/>
      <c r="AX231" s="39"/>
      <c r="AY231" s="39"/>
      <c r="AZ231" s="39" t="s">
        <v>207</v>
      </c>
      <c r="BA231" s="39"/>
      <c r="BB231" s="39"/>
      <c r="BC231" s="39"/>
      <c r="BD231" s="39"/>
      <c r="BE231" s="39"/>
      <c r="BF231" s="63"/>
      <c r="BG231" s="63"/>
      <c r="BH231" s="63"/>
      <c r="BI231" s="63"/>
      <c r="BJ231" s="63"/>
      <c r="BK231" s="117" t="s">
        <v>364</v>
      </c>
      <c r="BL231" s="117"/>
      <c r="BM231" s="117"/>
      <c r="BN231" s="117"/>
      <c r="BO231" s="117"/>
      <c r="BP231" s="103"/>
      <c r="BQ231" s="103"/>
      <c r="BR231" s="103"/>
      <c r="BS231" s="103"/>
      <c r="BT231" s="103"/>
      <c r="BU231" s="103"/>
      <c r="BV231" s="103"/>
      <c r="BW231" s="103"/>
      <c r="BX231" s="103"/>
      <c r="BY231" s="103"/>
      <c r="BZ231" s="103"/>
      <c r="CA231" s="103"/>
      <c r="CB231" s="103"/>
      <c r="CC231" s="103"/>
      <c r="CD231" s="103"/>
      <c r="CE231" s="103"/>
      <c r="CF231" s="103"/>
      <c r="CG231" s="103"/>
      <c r="CH231" s="103"/>
      <c r="CI231" s="103"/>
      <c r="CJ231" s="103"/>
      <c r="CK231" s="103"/>
      <c r="CL231" s="103"/>
      <c r="CM231" s="103"/>
      <c r="CN231" s="103"/>
      <c r="CO231" s="103"/>
      <c r="CP231" s="103"/>
      <c r="CQ231" s="63"/>
      <c r="CR231" s="63"/>
      <c r="CS231" s="63"/>
      <c r="CT231" s="63"/>
      <c r="CU231" s="63"/>
      <c r="CV231" s="63"/>
      <c r="CW231" s="63"/>
      <c r="CX231" s="63"/>
      <c r="CY231" s="63"/>
    </row>
    <row r="232" spans="1:103" x14ac:dyDescent="0.2">
      <c r="A232" s="241" t="s">
        <v>208</v>
      </c>
      <c r="B232" s="241"/>
      <c r="C232" s="241"/>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c r="AE232" s="241"/>
      <c r="AF232" s="241"/>
      <c r="AG232" s="241"/>
      <c r="AH232" s="241"/>
      <c r="AI232" s="241"/>
      <c r="AJ232" s="241"/>
      <c r="AK232" s="241"/>
      <c r="AL232" s="241"/>
      <c r="AM232" s="241"/>
      <c r="AN232" s="241"/>
      <c r="AO232" s="241"/>
      <c r="AP232" s="241"/>
      <c r="AQ232" s="241"/>
      <c r="AR232" s="241"/>
      <c r="AS232" s="241"/>
      <c r="AT232" s="241"/>
      <c r="AU232" s="241"/>
      <c r="AV232" s="243" t="s">
        <v>209</v>
      </c>
      <c r="AW232" s="243"/>
      <c r="AX232" s="243"/>
      <c r="AY232" s="243"/>
      <c r="AZ232" s="243" t="s">
        <v>210</v>
      </c>
      <c r="BA232" s="243"/>
      <c r="BB232" s="243"/>
      <c r="BC232" s="243"/>
      <c r="BD232" s="243"/>
      <c r="BE232" s="243"/>
      <c r="BF232" s="244" t="s">
        <v>342</v>
      </c>
      <c r="BG232" s="244"/>
      <c r="BH232" s="244"/>
      <c r="BI232" s="244"/>
      <c r="BJ232" s="244"/>
      <c r="BK232" s="143" t="s">
        <v>376</v>
      </c>
      <c r="BL232" s="143"/>
      <c r="BM232" s="143"/>
      <c r="BN232" s="143"/>
      <c r="BO232" s="143"/>
      <c r="BP232" s="102">
        <f>SUM(BP233:BX234)</f>
        <v>12829000</v>
      </c>
      <c r="BQ232" s="102"/>
      <c r="BR232" s="102"/>
      <c r="BS232" s="102"/>
      <c r="BT232" s="102"/>
      <c r="BU232" s="102"/>
      <c r="BV232" s="102"/>
      <c r="BW232" s="102"/>
      <c r="BX232" s="102"/>
      <c r="BY232" s="102">
        <f>SUM(BY233:CG234)</f>
        <v>12829000</v>
      </c>
      <c r="BZ232" s="102"/>
      <c r="CA232" s="102"/>
      <c r="CB232" s="102"/>
      <c r="CC232" s="102"/>
      <c r="CD232" s="102"/>
      <c r="CE232" s="102"/>
      <c r="CF232" s="102"/>
      <c r="CG232" s="102"/>
      <c r="CH232" s="102">
        <f>SUM(CH233:CP234)</f>
        <v>12829000</v>
      </c>
      <c r="CI232" s="102"/>
      <c r="CJ232" s="102"/>
      <c r="CK232" s="102"/>
      <c r="CL232" s="102"/>
      <c r="CM232" s="102"/>
      <c r="CN232" s="102"/>
      <c r="CO232" s="102"/>
      <c r="CP232" s="102"/>
      <c r="CQ232" s="63"/>
      <c r="CR232" s="63"/>
      <c r="CS232" s="63"/>
      <c r="CT232" s="63"/>
      <c r="CU232" s="63"/>
      <c r="CV232" s="63"/>
      <c r="CW232" s="63"/>
      <c r="CX232" s="63"/>
      <c r="CY232" s="63"/>
    </row>
    <row r="233" spans="1:103" x14ac:dyDescent="0.2">
      <c r="A233" s="241" t="s">
        <v>208</v>
      </c>
      <c r="B233" s="241"/>
      <c r="C233" s="241"/>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1"/>
      <c r="AM233" s="241"/>
      <c r="AN233" s="241"/>
      <c r="AO233" s="241"/>
      <c r="AP233" s="241"/>
      <c r="AQ233" s="241"/>
      <c r="AR233" s="241"/>
      <c r="AS233" s="241"/>
      <c r="AT233" s="241"/>
      <c r="AU233" s="241"/>
      <c r="AV233" s="240"/>
      <c r="AW233" s="240"/>
      <c r="AX233" s="240"/>
      <c r="AY233" s="240"/>
      <c r="AZ233" s="240" t="s">
        <v>210</v>
      </c>
      <c r="BA233" s="240"/>
      <c r="BB233" s="240"/>
      <c r="BC233" s="240"/>
      <c r="BD233" s="240"/>
      <c r="BE233" s="240"/>
      <c r="BF233" s="170" t="s">
        <v>343</v>
      </c>
      <c r="BG233" s="170"/>
      <c r="BH233" s="170"/>
      <c r="BI233" s="170"/>
      <c r="BJ233" s="170"/>
      <c r="BK233" s="41" t="s">
        <v>344</v>
      </c>
      <c r="BL233" s="41"/>
      <c r="BM233" s="41"/>
      <c r="BN233" s="41"/>
      <c r="BO233" s="41"/>
      <c r="BP233" s="103">
        <f>2600000</f>
        <v>2600000</v>
      </c>
      <c r="BQ233" s="103"/>
      <c r="BR233" s="103"/>
      <c r="BS233" s="103"/>
      <c r="BT233" s="103"/>
      <c r="BU233" s="103"/>
      <c r="BV233" s="103"/>
      <c r="BW233" s="103"/>
      <c r="BX233" s="103"/>
      <c r="BY233" s="103">
        <f>2600000</f>
        <v>2600000</v>
      </c>
      <c r="BZ233" s="103"/>
      <c r="CA233" s="103"/>
      <c r="CB233" s="103"/>
      <c r="CC233" s="103"/>
      <c r="CD233" s="103"/>
      <c r="CE233" s="103"/>
      <c r="CF233" s="103"/>
      <c r="CG233" s="103"/>
      <c r="CH233" s="103">
        <f>2600000</f>
        <v>2600000</v>
      </c>
      <c r="CI233" s="103"/>
      <c r="CJ233" s="103"/>
      <c r="CK233" s="103"/>
      <c r="CL233" s="103"/>
      <c r="CM233" s="103"/>
      <c r="CN233" s="103"/>
      <c r="CO233" s="103"/>
      <c r="CP233" s="103"/>
      <c r="CQ233" s="63"/>
      <c r="CR233" s="63"/>
      <c r="CS233" s="63"/>
      <c r="CT233" s="63"/>
      <c r="CU233" s="63"/>
      <c r="CV233" s="63"/>
      <c r="CW233" s="63"/>
      <c r="CX233" s="63"/>
      <c r="CY233" s="63"/>
    </row>
    <row r="234" spans="1:103" x14ac:dyDescent="0.2">
      <c r="A234" s="241" t="s">
        <v>208</v>
      </c>
      <c r="B234" s="241"/>
      <c r="C234" s="241"/>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c r="AP234" s="241"/>
      <c r="AQ234" s="241"/>
      <c r="AR234" s="241"/>
      <c r="AS234" s="241"/>
      <c r="AT234" s="241"/>
      <c r="AU234" s="241"/>
      <c r="AV234" s="240"/>
      <c r="AW234" s="240"/>
      <c r="AX234" s="240"/>
      <c r="AY234" s="240"/>
      <c r="AZ234" s="240" t="s">
        <v>210</v>
      </c>
      <c r="BA234" s="240"/>
      <c r="BB234" s="240"/>
      <c r="BC234" s="240"/>
      <c r="BD234" s="240"/>
      <c r="BE234" s="240"/>
      <c r="BF234" s="170" t="s">
        <v>343</v>
      </c>
      <c r="BG234" s="170"/>
      <c r="BH234" s="170"/>
      <c r="BI234" s="170"/>
      <c r="BJ234" s="170"/>
      <c r="BK234" s="41" t="s">
        <v>346</v>
      </c>
      <c r="BL234" s="41"/>
      <c r="BM234" s="41"/>
      <c r="BN234" s="41"/>
      <c r="BO234" s="41"/>
      <c r="BP234" s="103">
        <f>10229000</f>
        <v>10229000</v>
      </c>
      <c r="BQ234" s="103"/>
      <c r="BR234" s="103"/>
      <c r="BS234" s="103"/>
      <c r="BT234" s="103"/>
      <c r="BU234" s="103"/>
      <c r="BV234" s="103"/>
      <c r="BW234" s="103"/>
      <c r="BX234" s="103"/>
      <c r="BY234" s="103">
        <f>10229000</f>
        <v>10229000</v>
      </c>
      <c r="BZ234" s="103"/>
      <c r="CA234" s="103"/>
      <c r="CB234" s="103"/>
      <c r="CC234" s="103"/>
      <c r="CD234" s="103"/>
      <c r="CE234" s="103"/>
      <c r="CF234" s="103"/>
      <c r="CG234" s="103"/>
      <c r="CH234" s="103">
        <f>10229000</f>
        <v>10229000</v>
      </c>
      <c r="CI234" s="103"/>
      <c r="CJ234" s="103"/>
      <c r="CK234" s="103"/>
      <c r="CL234" s="103"/>
      <c r="CM234" s="103"/>
      <c r="CN234" s="103"/>
      <c r="CO234" s="103"/>
      <c r="CP234" s="103"/>
      <c r="CQ234" s="63"/>
      <c r="CR234" s="63"/>
      <c r="CS234" s="63"/>
      <c r="CT234" s="63"/>
      <c r="CU234" s="63"/>
      <c r="CV234" s="63"/>
      <c r="CW234" s="63"/>
      <c r="CX234" s="63"/>
      <c r="CY234" s="63"/>
    </row>
    <row r="235" spans="1:103" x14ac:dyDescent="0.2">
      <c r="A235" s="119" t="s">
        <v>211</v>
      </c>
      <c r="B235" s="119"/>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c r="AG235" s="119"/>
      <c r="AH235" s="119"/>
      <c r="AI235" s="119"/>
      <c r="AJ235" s="119"/>
      <c r="AK235" s="119"/>
      <c r="AL235" s="119"/>
      <c r="AM235" s="119"/>
      <c r="AN235" s="119"/>
      <c r="AO235" s="119"/>
      <c r="AP235" s="119"/>
      <c r="AQ235" s="119"/>
      <c r="AR235" s="119"/>
      <c r="AS235" s="119"/>
      <c r="AT235" s="119"/>
      <c r="AU235" s="119"/>
      <c r="AV235" s="39" t="s">
        <v>212</v>
      </c>
      <c r="AW235" s="39"/>
      <c r="AX235" s="39"/>
      <c r="AY235" s="39"/>
      <c r="AZ235" s="39" t="s">
        <v>213</v>
      </c>
      <c r="BA235" s="39"/>
      <c r="BB235" s="39"/>
      <c r="BC235" s="39"/>
      <c r="BD235" s="39"/>
      <c r="BE235" s="39"/>
      <c r="BF235" s="63"/>
      <c r="BG235" s="63"/>
      <c r="BH235" s="63"/>
      <c r="BI235" s="63"/>
      <c r="BJ235" s="63"/>
      <c r="BK235" s="117"/>
      <c r="BL235" s="117"/>
      <c r="BM235" s="117"/>
      <c r="BN235" s="117"/>
      <c r="BO235" s="117"/>
      <c r="BP235" s="245"/>
      <c r="BQ235" s="245"/>
      <c r="BR235" s="245"/>
      <c r="BS235" s="245"/>
      <c r="BT235" s="245"/>
      <c r="BU235" s="245"/>
      <c r="BV235" s="245"/>
      <c r="BW235" s="245"/>
      <c r="BX235" s="245"/>
      <c r="BY235" s="245"/>
      <c r="BZ235" s="245"/>
      <c r="CA235" s="245"/>
      <c r="CB235" s="245"/>
      <c r="CC235" s="245"/>
      <c r="CD235" s="245"/>
      <c r="CE235" s="245"/>
      <c r="CF235" s="245"/>
      <c r="CG235" s="245"/>
      <c r="CH235" s="245"/>
      <c r="CI235" s="245"/>
      <c r="CJ235" s="245"/>
      <c r="CK235" s="245"/>
      <c r="CL235" s="245"/>
      <c r="CM235" s="245"/>
      <c r="CN235" s="245"/>
      <c r="CO235" s="245"/>
      <c r="CP235" s="245"/>
      <c r="CQ235" s="63"/>
      <c r="CR235" s="63"/>
      <c r="CS235" s="63"/>
      <c r="CT235" s="63"/>
      <c r="CU235" s="63"/>
      <c r="CV235" s="63"/>
      <c r="CW235" s="63"/>
      <c r="CX235" s="63"/>
      <c r="CY235" s="63"/>
    </row>
    <row r="236" spans="1:103" x14ac:dyDescent="0.2">
      <c r="A236" s="87" t="s">
        <v>214</v>
      </c>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87"/>
      <c r="AL236" s="87"/>
      <c r="AM236" s="87"/>
      <c r="AN236" s="87"/>
      <c r="AO236" s="87"/>
      <c r="AP236" s="87"/>
      <c r="AQ236" s="87"/>
      <c r="AR236" s="87"/>
      <c r="AS236" s="87"/>
      <c r="AT236" s="87"/>
      <c r="AU236" s="87"/>
      <c r="AV236" s="39"/>
      <c r="AW236" s="39"/>
      <c r="AX236" s="39"/>
      <c r="AY236" s="39"/>
      <c r="AZ236" s="39"/>
      <c r="BA236" s="39"/>
      <c r="BB236" s="39"/>
      <c r="BC236" s="39"/>
      <c r="BD236" s="39"/>
      <c r="BE236" s="39"/>
      <c r="BF236" s="63"/>
      <c r="BG236" s="63"/>
      <c r="BH236" s="63"/>
      <c r="BI236" s="63"/>
      <c r="BJ236" s="63"/>
      <c r="BK236" s="117"/>
      <c r="BL236" s="117"/>
      <c r="BM236" s="117"/>
      <c r="BN236" s="117"/>
      <c r="BO236" s="117"/>
      <c r="BP236" s="245"/>
      <c r="BQ236" s="245"/>
      <c r="BR236" s="245"/>
      <c r="BS236" s="245"/>
      <c r="BT236" s="245"/>
      <c r="BU236" s="245"/>
      <c r="BV236" s="245"/>
      <c r="BW236" s="245"/>
      <c r="BX236" s="245"/>
      <c r="BY236" s="245"/>
      <c r="BZ236" s="245"/>
      <c r="CA236" s="245"/>
      <c r="CB236" s="245"/>
      <c r="CC236" s="245"/>
      <c r="CD236" s="245"/>
      <c r="CE236" s="245"/>
      <c r="CF236" s="245"/>
      <c r="CG236" s="245"/>
      <c r="CH236" s="245"/>
      <c r="CI236" s="245"/>
      <c r="CJ236" s="245"/>
      <c r="CK236" s="245"/>
      <c r="CL236" s="245"/>
      <c r="CM236" s="245"/>
      <c r="CN236" s="245"/>
      <c r="CO236" s="245"/>
      <c r="CP236" s="245"/>
      <c r="CQ236" s="63"/>
      <c r="CR236" s="63"/>
      <c r="CS236" s="63"/>
      <c r="CT236" s="63"/>
      <c r="CU236" s="63"/>
      <c r="CV236" s="63"/>
      <c r="CW236" s="63"/>
      <c r="CX236" s="63"/>
      <c r="CY236" s="63"/>
    </row>
    <row r="237" spans="1:103" x14ac:dyDescent="0.2">
      <c r="A237" s="88" t="s">
        <v>47</v>
      </c>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c r="AG237" s="88"/>
      <c r="AH237" s="88"/>
      <c r="AI237" s="88"/>
      <c r="AJ237" s="88"/>
      <c r="AK237" s="88"/>
      <c r="AL237" s="88"/>
      <c r="AM237" s="88"/>
      <c r="AN237" s="88"/>
      <c r="AO237" s="88"/>
      <c r="AP237" s="88"/>
      <c r="AQ237" s="88"/>
      <c r="AR237" s="88"/>
      <c r="AS237" s="88"/>
      <c r="AT237" s="88"/>
      <c r="AU237" s="88"/>
      <c r="AV237" s="39" t="s">
        <v>215</v>
      </c>
      <c r="AW237" s="39"/>
      <c r="AX237" s="39"/>
      <c r="AY237" s="39"/>
      <c r="AZ237" s="39" t="s">
        <v>216</v>
      </c>
      <c r="BA237" s="39"/>
      <c r="BB237" s="39"/>
      <c r="BC237" s="39"/>
      <c r="BD237" s="39"/>
      <c r="BE237" s="39"/>
      <c r="BF237" s="63"/>
      <c r="BG237" s="63"/>
      <c r="BH237" s="63"/>
      <c r="BI237" s="63"/>
      <c r="BJ237" s="63"/>
      <c r="BK237" s="117"/>
      <c r="BL237" s="117"/>
      <c r="BM237" s="117"/>
      <c r="BN237" s="117"/>
      <c r="BO237" s="117"/>
      <c r="BP237" s="245"/>
      <c r="BQ237" s="245"/>
      <c r="BR237" s="245"/>
      <c r="BS237" s="245"/>
      <c r="BT237" s="245"/>
      <c r="BU237" s="245"/>
      <c r="BV237" s="245"/>
      <c r="BW237" s="245"/>
      <c r="BX237" s="245"/>
      <c r="BY237" s="245"/>
      <c r="BZ237" s="245"/>
      <c r="CA237" s="245"/>
      <c r="CB237" s="245"/>
      <c r="CC237" s="245"/>
      <c r="CD237" s="245"/>
      <c r="CE237" s="245"/>
      <c r="CF237" s="245"/>
      <c r="CG237" s="245"/>
      <c r="CH237" s="245"/>
      <c r="CI237" s="245"/>
      <c r="CJ237" s="245"/>
      <c r="CK237" s="245"/>
      <c r="CL237" s="245"/>
      <c r="CM237" s="245"/>
      <c r="CN237" s="245"/>
      <c r="CO237" s="245"/>
      <c r="CP237" s="245"/>
      <c r="CQ237" s="63"/>
      <c r="CR237" s="63"/>
      <c r="CS237" s="63"/>
      <c r="CT237" s="63"/>
      <c r="CU237" s="63"/>
      <c r="CV237" s="63"/>
      <c r="CW237" s="63"/>
      <c r="CX237" s="63"/>
      <c r="CY237" s="63"/>
    </row>
    <row r="238" spans="1:103" x14ac:dyDescent="0.2">
      <c r="A238" s="107" t="s">
        <v>217</v>
      </c>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c r="AD238" s="107"/>
      <c r="AE238" s="107"/>
      <c r="AF238" s="107"/>
      <c r="AG238" s="107"/>
      <c r="AH238" s="107"/>
      <c r="AI238" s="107"/>
      <c r="AJ238" s="107"/>
      <c r="AK238" s="107"/>
      <c r="AL238" s="107"/>
      <c r="AM238" s="107"/>
      <c r="AN238" s="107"/>
      <c r="AO238" s="107"/>
      <c r="AP238" s="107"/>
      <c r="AQ238" s="107"/>
      <c r="AR238" s="107"/>
      <c r="AS238" s="107"/>
      <c r="AT238" s="107"/>
      <c r="AU238" s="107"/>
      <c r="AV238" s="39"/>
      <c r="AW238" s="39"/>
      <c r="AX238" s="39"/>
      <c r="AY238" s="39"/>
      <c r="AZ238" s="39"/>
      <c r="BA238" s="39"/>
      <c r="BB238" s="39"/>
      <c r="BC238" s="39"/>
      <c r="BD238" s="39"/>
      <c r="BE238" s="39"/>
      <c r="BF238" s="63"/>
      <c r="BG238" s="63"/>
      <c r="BH238" s="63"/>
      <c r="BI238" s="63"/>
      <c r="BJ238" s="63"/>
      <c r="BK238" s="117"/>
      <c r="BL238" s="117"/>
      <c r="BM238" s="117"/>
      <c r="BN238" s="117"/>
      <c r="BO238" s="117"/>
      <c r="BP238" s="245"/>
      <c r="BQ238" s="245"/>
      <c r="BR238" s="245"/>
      <c r="BS238" s="245"/>
      <c r="BT238" s="245"/>
      <c r="BU238" s="245"/>
      <c r="BV238" s="245"/>
      <c r="BW238" s="245"/>
      <c r="BX238" s="245"/>
      <c r="BY238" s="245"/>
      <c r="BZ238" s="245"/>
      <c r="CA238" s="245"/>
      <c r="CB238" s="245"/>
      <c r="CC238" s="245"/>
      <c r="CD238" s="245"/>
      <c r="CE238" s="245"/>
      <c r="CF238" s="245"/>
      <c r="CG238" s="245"/>
      <c r="CH238" s="245"/>
      <c r="CI238" s="245"/>
      <c r="CJ238" s="245"/>
      <c r="CK238" s="245"/>
      <c r="CL238" s="245"/>
      <c r="CM238" s="245"/>
      <c r="CN238" s="245"/>
      <c r="CO238" s="245"/>
      <c r="CP238" s="245"/>
      <c r="CQ238" s="63"/>
      <c r="CR238" s="63"/>
      <c r="CS238" s="63"/>
      <c r="CT238" s="63"/>
      <c r="CU238" s="63"/>
      <c r="CV238" s="63"/>
      <c r="CW238" s="63"/>
      <c r="CX238" s="63"/>
      <c r="CY238" s="63"/>
    </row>
    <row r="239" spans="1:103" x14ac:dyDescent="0.2">
      <c r="A239" s="87" t="s">
        <v>218</v>
      </c>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87"/>
      <c r="AH239" s="87"/>
      <c r="AI239" s="87"/>
      <c r="AJ239" s="87"/>
      <c r="AK239" s="87"/>
      <c r="AL239" s="87"/>
      <c r="AM239" s="87"/>
      <c r="AN239" s="87"/>
      <c r="AO239" s="87"/>
      <c r="AP239" s="87"/>
      <c r="AQ239" s="87"/>
      <c r="AR239" s="87"/>
      <c r="AS239" s="87"/>
      <c r="AT239" s="87"/>
      <c r="AU239" s="87"/>
      <c r="AV239" s="39"/>
      <c r="AW239" s="39"/>
      <c r="AX239" s="39"/>
      <c r="AY239" s="39"/>
      <c r="AZ239" s="39"/>
      <c r="BA239" s="39"/>
      <c r="BB239" s="39"/>
      <c r="BC239" s="39"/>
      <c r="BD239" s="39"/>
      <c r="BE239" s="39"/>
      <c r="BF239" s="63"/>
      <c r="BG239" s="63"/>
      <c r="BH239" s="63"/>
      <c r="BI239" s="63"/>
      <c r="BJ239" s="63"/>
      <c r="BK239" s="117"/>
      <c r="BL239" s="117"/>
      <c r="BM239" s="117"/>
      <c r="BN239" s="117"/>
      <c r="BO239" s="117"/>
      <c r="BP239" s="245"/>
      <c r="BQ239" s="245"/>
      <c r="BR239" s="245"/>
      <c r="BS239" s="245"/>
      <c r="BT239" s="245"/>
      <c r="BU239" s="245"/>
      <c r="BV239" s="245"/>
      <c r="BW239" s="245"/>
      <c r="BX239" s="245"/>
      <c r="BY239" s="245"/>
      <c r="BZ239" s="245"/>
      <c r="CA239" s="245"/>
      <c r="CB239" s="245"/>
      <c r="CC239" s="245"/>
      <c r="CD239" s="245"/>
      <c r="CE239" s="245"/>
      <c r="CF239" s="245"/>
      <c r="CG239" s="245"/>
      <c r="CH239" s="245"/>
      <c r="CI239" s="245"/>
      <c r="CJ239" s="245"/>
      <c r="CK239" s="245"/>
      <c r="CL239" s="245"/>
      <c r="CM239" s="245"/>
      <c r="CN239" s="245"/>
      <c r="CO239" s="245"/>
      <c r="CP239" s="245"/>
      <c r="CQ239" s="63"/>
      <c r="CR239" s="63"/>
      <c r="CS239" s="63"/>
      <c r="CT239" s="63"/>
      <c r="CU239" s="63"/>
      <c r="CV239" s="63"/>
      <c r="CW239" s="63"/>
      <c r="CX239" s="63"/>
      <c r="CY239" s="63"/>
    </row>
    <row r="240" spans="1:103" x14ac:dyDescent="0.2">
      <c r="A240" s="88" t="s">
        <v>219</v>
      </c>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39" t="s">
        <v>220</v>
      </c>
      <c r="AW240" s="39"/>
      <c r="AX240" s="39"/>
      <c r="AY240" s="39"/>
      <c r="AZ240" s="39" t="s">
        <v>221</v>
      </c>
      <c r="BA240" s="39"/>
      <c r="BB240" s="39"/>
      <c r="BC240" s="39"/>
      <c r="BD240" s="39"/>
      <c r="BE240" s="39"/>
      <c r="BF240" s="63"/>
      <c r="BG240" s="63"/>
      <c r="BH240" s="63"/>
      <c r="BI240" s="63"/>
      <c r="BJ240" s="63"/>
      <c r="BK240" s="117"/>
      <c r="BL240" s="117"/>
      <c r="BM240" s="117"/>
      <c r="BN240" s="117"/>
      <c r="BO240" s="117"/>
      <c r="BP240" s="245"/>
      <c r="BQ240" s="245"/>
      <c r="BR240" s="245"/>
      <c r="BS240" s="245"/>
      <c r="BT240" s="245"/>
      <c r="BU240" s="245"/>
      <c r="BV240" s="245"/>
      <c r="BW240" s="245"/>
      <c r="BX240" s="245"/>
      <c r="BY240" s="245"/>
      <c r="BZ240" s="245"/>
      <c r="CA240" s="245"/>
      <c r="CB240" s="245"/>
      <c r="CC240" s="245"/>
      <c r="CD240" s="245"/>
      <c r="CE240" s="245"/>
      <c r="CF240" s="245"/>
      <c r="CG240" s="245"/>
      <c r="CH240" s="245"/>
      <c r="CI240" s="245"/>
      <c r="CJ240" s="245"/>
      <c r="CK240" s="245"/>
      <c r="CL240" s="245"/>
      <c r="CM240" s="245"/>
      <c r="CN240" s="245"/>
      <c r="CO240" s="245"/>
      <c r="CP240" s="245"/>
      <c r="CQ240" s="63"/>
      <c r="CR240" s="63"/>
      <c r="CS240" s="63"/>
      <c r="CT240" s="63"/>
      <c r="CU240" s="63"/>
      <c r="CV240" s="63"/>
      <c r="CW240" s="63"/>
      <c r="CX240" s="63"/>
      <c r="CY240" s="63"/>
    </row>
    <row r="241" spans="1:257" x14ac:dyDescent="0.2">
      <c r="A241" s="64" t="s">
        <v>222</v>
      </c>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39"/>
      <c r="AW241" s="39"/>
      <c r="AX241" s="39"/>
      <c r="AY241" s="39"/>
      <c r="AZ241" s="39"/>
      <c r="BA241" s="39"/>
      <c r="BB241" s="39"/>
      <c r="BC241" s="39"/>
      <c r="BD241" s="39"/>
      <c r="BE241" s="39"/>
      <c r="BF241" s="63"/>
      <c r="BG241" s="63"/>
      <c r="BH241" s="63"/>
      <c r="BI241" s="63"/>
      <c r="BJ241" s="63"/>
      <c r="BK241" s="117"/>
      <c r="BL241" s="117"/>
      <c r="BM241" s="117"/>
      <c r="BN241" s="117"/>
      <c r="BO241" s="117"/>
      <c r="BP241" s="245"/>
      <c r="BQ241" s="245"/>
      <c r="BR241" s="245"/>
      <c r="BS241" s="245"/>
      <c r="BT241" s="245"/>
      <c r="BU241" s="245"/>
      <c r="BV241" s="245"/>
      <c r="BW241" s="245"/>
      <c r="BX241" s="245"/>
      <c r="BY241" s="245"/>
      <c r="BZ241" s="245"/>
      <c r="CA241" s="245"/>
      <c r="CB241" s="245"/>
      <c r="CC241" s="245"/>
      <c r="CD241" s="245"/>
      <c r="CE241" s="245"/>
      <c r="CF241" s="245"/>
      <c r="CG241" s="245"/>
      <c r="CH241" s="245"/>
      <c r="CI241" s="245"/>
      <c r="CJ241" s="245"/>
      <c r="CK241" s="245"/>
      <c r="CL241" s="245"/>
      <c r="CM241" s="245"/>
      <c r="CN241" s="245"/>
      <c r="CO241" s="245"/>
      <c r="CP241" s="245"/>
      <c r="CQ241" s="63"/>
      <c r="CR241" s="63"/>
      <c r="CS241" s="63"/>
      <c r="CT241" s="63"/>
      <c r="CU241" s="63"/>
      <c r="CV241" s="63"/>
      <c r="CW241" s="63"/>
      <c r="CX241" s="63"/>
      <c r="CY241" s="63"/>
    </row>
    <row r="242" spans="1:257" x14ac:dyDescent="0.2">
      <c r="A242" s="162" t="s">
        <v>223</v>
      </c>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c r="AU242" s="162"/>
      <c r="AV242" s="39" t="s">
        <v>224</v>
      </c>
      <c r="AW242" s="39"/>
      <c r="AX242" s="39"/>
      <c r="AY242" s="39"/>
      <c r="AZ242" s="39" t="s">
        <v>225</v>
      </c>
      <c r="BA242" s="39"/>
      <c r="BB242" s="39"/>
      <c r="BC242" s="39"/>
      <c r="BD242" s="39"/>
      <c r="BE242" s="39"/>
      <c r="BF242" s="63"/>
      <c r="BG242" s="63"/>
      <c r="BH242" s="63"/>
      <c r="BI242" s="63"/>
      <c r="BJ242" s="63"/>
      <c r="BK242" s="117"/>
      <c r="BL242" s="117"/>
      <c r="BM242" s="117"/>
      <c r="BN242" s="117"/>
      <c r="BO242" s="117"/>
      <c r="BP242" s="245"/>
      <c r="BQ242" s="245"/>
      <c r="BR242" s="245"/>
      <c r="BS242" s="245"/>
      <c r="BT242" s="245"/>
      <c r="BU242" s="245"/>
      <c r="BV242" s="245"/>
      <c r="BW242" s="245"/>
      <c r="BX242" s="245"/>
      <c r="BY242" s="245"/>
      <c r="BZ242" s="245"/>
      <c r="CA242" s="245"/>
      <c r="CB242" s="245"/>
      <c r="CC242" s="245"/>
      <c r="CD242" s="245"/>
      <c r="CE242" s="245"/>
      <c r="CF242" s="245"/>
      <c r="CG242" s="245"/>
      <c r="CH242" s="245"/>
      <c r="CI242" s="245"/>
      <c r="CJ242" s="245"/>
      <c r="CK242" s="245"/>
      <c r="CL242" s="245"/>
      <c r="CM242" s="245"/>
      <c r="CN242" s="245"/>
      <c r="CO242" s="245"/>
      <c r="CP242" s="245"/>
      <c r="CQ242" s="63"/>
      <c r="CR242" s="63"/>
      <c r="CS242" s="63"/>
      <c r="CT242" s="63"/>
      <c r="CU242" s="63"/>
      <c r="CV242" s="63"/>
      <c r="CW242" s="63"/>
      <c r="CX242" s="63"/>
      <c r="CY242" s="63"/>
    </row>
    <row r="243" spans="1:257" x14ac:dyDescent="0.2">
      <c r="A243" s="246" t="s">
        <v>226</v>
      </c>
      <c r="B243" s="246"/>
      <c r="C243" s="246"/>
      <c r="D243" s="246"/>
      <c r="E243" s="246"/>
      <c r="F243" s="246"/>
      <c r="G243" s="246"/>
      <c r="H243" s="246"/>
      <c r="I243" s="246"/>
      <c r="J243" s="246"/>
      <c r="K243" s="246"/>
      <c r="L243" s="246"/>
      <c r="M243" s="246"/>
      <c r="N243" s="246"/>
      <c r="O243" s="246"/>
      <c r="P243" s="246"/>
      <c r="Q243" s="246"/>
      <c r="R243" s="246"/>
      <c r="S243" s="246"/>
      <c r="T243" s="246"/>
      <c r="U243" s="246"/>
      <c r="V243" s="246"/>
      <c r="W243" s="246"/>
      <c r="X243" s="246"/>
      <c r="Y243" s="246"/>
      <c r="Z243" s="246"/>
      <c r="AA243" s="246"/>
      <c r="AB243" s="246"/>
      <c r="AC243" s="246"/>
      <c r="AD243" s="246"/>
      <c r="AE243" s="246"/>
      <c r="AF243" s="246"/>
      <c r="AG243" s="246"/>
      <c r="AH243" s="246"/>
      <c r="AI243" s="246"/>
      <c r="AJ243" s="246"/>
      <c r="AK243" s="246"/>
      <c r="AL243" s="246"/>
      <c r="AM243" s="246"/>
      <c r="AN243" s="246"/>
      <c r="AO243" s="246"/>
      <c r="AP243" s="246"/>
      <c r="AQ243" s="246"/>
      <c r="AR243" s="246"/>
      <c r="AS243" s="246"/>
      <c r="AT243" s="246"/>
      <c r="AU243" s="246"/>
      <c r="AV243" s="59" t="s">
        <v>227</v>
      </c>
      <c r="AW243" s="59"/>
      <c r="AX243" s="59"/>
      <c r="AY243" s="59"/>
      <c r="AZ243" s="59" t="s">
        <v>228</v>
      </c>
      <c r="BA243" s="59"/>
      <c r="BB243" s="59"/>
      <c r="BC243" s="59"/>
      <c r="BD243" s="59"/>
      <c r="BE243" s="59"/>
      <c r="BF243" s="63"/>
      <c r="BG243" s="63"/>
      <c r="BH243" s="63"/>
      <c r="BI243" s="63"/>
      <c r="BJ243" s="63"/>
      <c r="BK243" s="117"/>
      <c r="BL243" s="117"/>
      <c r="BM243" s="117"/>
      <c r="BN243" s="117"/>
      <c r="BO243" s="117"/>
      <c r="BP243" s="245"/>
      <c r="BQ243" s="245"/>
      <c r="BR243" s="245"/>
      <c r="BS243" s="245"/>
      <c r="BT243" s="245"/>
      <c r="BU243" s="245"/>
      <c r="BV243" s="245"/>
      <c r="BW243" s="245"/>
      <c r="BX243" s="245"/>
      <c r="BY243" s="245"/>
      <c r="BZ243" s="245"/>
      <c r="CA243" s="245"/>
      <c r="CB243" s="245"/>
      <c r="CC243" s="245"/>
      <c r="CD243" s="245"/>
      <c r="CE243" s="245"/>
      <c r="CF243" s="245"/>
      <c r="CG243" s="245"/>
      <c r="CH243" s="245"/>
      <c r="CI243" s="245"/>
      <c r="CJ243" s="245"/>
      <c r="CK243" s="245"/>
      <c r="CL243" s="245"/>
      <c r="CM243" s="245"/>
      <c r="CN243" s="245"/>
      <c r="CO243" s="245"/>
      <c r="CP243" s="245"/>
      <c r="CQ243" s="122" t="s">
        <v>42</v>
      </c>
      <c r="CR243" s="122"/>
      <c r="CS243" s="122"/>
      <c r="CT243" s="122"/>
      <c r="CU243" s="122"/>
      <c r="CV243" s="122"/>
      <c r="CW243" s="122"/>
      <c r="CX243" s="122"/>
      <c r="CY243" s="122"/>
    </row>
    <row r="244" spans="1:257" x14ac:dyDescent="0.2">
      <c r="A244" s="88" t="s">
        <v>47</v>
      </c>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39" t="s">
        <v>229</v>
      </c>
      <c r="AW244" s="39"/>
      <c r="AX244" s="39"/>
      <c r="AY244" s="39"/>
      <c r="AZ244" s="63"/>
      <c r="BA244" s="63"/>
      <c r="BB244" s="63"/>
      <c r="BC244" s="63"/>
      <c r="BD244" s="63"/>
      <c r="BE244" s="63"/>
      <c r="BF244" s="63"/>
      <c r="BG244" s="63"/>
      <c r="BH244" s="63"/>
      <c r="BI244" s="63"/>
      <c r="BJ244" s="63"/>
      <c r="BK244" s="117"/>
      <c r="BL244" s="117"/>
      <c r="BM244" s="117"/>
      <c r="BN244" s="117"/>
      <c r="BO244" s="117"/>
      <c r="BP244" s="245"/>
      <c r="BQ244" s="245"/>
      <c r="BR244" s="245"/>
      <c r="BS244" s="245"/>
      <c r="BT244" s="245"/>
      <c r="BU244" s="245"/>
      <c r="BV244" s="245"/>
      <c r="BW244" s="245"/>
      <c r="BX244" s="245"/>
      <c r="BY244" s="245"/>
      <c r="BZ244" s="245"/>
      <c r="CA244" s="245"/>
      <c r="CB244" s="245"/>
      <c r="CC244" s="245"/>
      <c r="CD244" s="245"/>
      <c r="CE244" s="245"/>
      <c r="CF244" s="245"/>
      <c r="CG244" s="245"/>
      <c r="CH244" s="245"/>
      <c r="CI244" s="245"/>
      <c r="CJ244" s="245"/>
      <c r="CK244" s="245"/>
      <c r="CL244" s="245"/>
      <c r="CM244" s="245"/>
      <c r="CN244" s="245"/>
      <c r="CO244" s="245"/>
      <c r="CP244" s="245"/>
      <c r="CQ244" s="122" t="s">
        <v>42</v>
      </c>
      <c r="CR244" s="122"/>
      <c r="CS244" s="122"/>
      <c r="CT244" s="122"/>
      <c r="CU244" s="122"/>
      <c r="CV244" s="122"/>
      <c r="CW244" s="122"/>
      <c r="CX244" s="122"/>
      <c r="CY244" s="122"/>
    </row>
    <row r="245" spans="1:257" x14ac:dyDescent="0.2">
      <c r="A245" s="87" t="s">
        <v>230</v>
      </c>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87"/>
      <c r="AH245" s="87"/>
      <c r="AI245" s="87"/>
      <c r="AJ245" s="87"/>
      <c r="AK245" s="87"/>
      <c r="AL245" s="87"/>
      <c r="AM245" s="87"/>
      <c r="AN245" s="87"/>
      <c r="AO245" s="87"/>
      <c r="AP245" s="87"/>
      <c r="AQ245" s="87"/>
      <c r="AR245" s="87"/>
      <c r="AS245" s="87"/>
      <c r="AT245" s="87"/>
      <c r="AU245" s="87"/>
      <c r="AV245" s="39"/>
      <c r="AW245" s="39"/>
      <c r="AX245" s="39"/>
      <c r="AY245" s="39"/>
      <c r="AZ245" s="63"/>
      <c r="BA245" s="63"/>
      <c r="BB245" s="63"/>
      <c r="BC245" s="63"/>
      <c r="BD245" s="63"/>
      <c r="BE245" s="63"/>
      <c r="BF245" s="63"/>
      <c r="BG245" s="63"/>
      <c r="BH245" s="63"/>
      <c r="BI245" s="63"/>
      <c r="BJ245" s="63"/>
      <c r="BK245" s="117"/>
      <c r="BL245" s="117"/>
      <c r="BM245" s="117"/>
      <c r="BN245" s="117"/>
      <c r="BO245" s="117"/>
      <c r="BP245" s="245"/>
      <c r="BQ245" s="245"/>
      <c r="BR245" s="245"/>
      <c r="BS245" s="245"/>
      <c r="BT245" s="245"/>
      <c r="BU245" s="245"/>
      <c r="BV245" s="245"/>
      <c r="BW245" s="245"/>
      <c r="BX245" s="245"/>
      <c r="BY245" s="245"/>
      <c r="BZ245" s="245"/>
      <c r="CA245" s="245"/>
      <c r="CB245" s="245"/>
      <c r="CC245" s="245"/>
      <c r="CD245" s="245"/>
      <c r="CE245" s="245"/>
      <c r="CF245" s="245"/>
      <c r="CG245" s="245"/>
      <c r="CH245" s="245"/>
      <c r="CI245" s="245"/>
      <c r="CJ245" s="245"/>
      <c r="CK245" s="245"/>
      <c r="CL245" s="245"/>
      <c r="CM245" s="245"/>
      <c r="CN245" s="245"/>
      <c r="CO245" s="245"/>
      <c r="CP245" s="245"/>
      <c r="CQ245" s="122"/>
      <c r="CR245" s="122"/>
      <c r="CS245" s="122"/>
      <c r="CT245" s="122"/>
      <c r="CU245" s="122"/>
      <c r="CV245" s="122"/>
      <c r="CW245" s="122"/>
      <c r="CX245" s="122"/>
      <c r="CY245" s="122"/>
    </row>
    <row r="246" spans="1:257" x14ac:dyDescent="0.2">
      <c r="A246" s="48" t="s">
        <v>231</v>
      </c>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39" t="s">
        <v>232</v>
      </c>
      <c r="AW246" s="39"/>
      <c r="AX246" s="39"/>
      <c r="AY246" s="39"/>
      <c r="AZ246" s="63"/>
      <c r="BA246" s="63"/>
      <c r="BB246" s="63"/>
      <c r="BC246" s="63"/>
      <c r="BD246" s="63"/>
      <c r="BE246" s="63"/>
      <c r="BF246" s="63"/>
      <c r="BG246" s="63"/>
      <c r="BH246" s="63"/>
      <c r="BI246" s="63"/>
      <c r="BJ246" s="63"/>
      <c r="BK246" s="117"/>
      <c r="BL246" s="117"/>
      <c r="BM246" s="117"/>
      <c r="BN246" s="117"/>
      <c r="BO246" s="117"/>
      <c r="BP246" s="245"/>
      <c r="BQ246" s="245"/>
      <c r="BR246" s="245"/>
      <c r="BS246" s="245"/>
      <c r="BT246" s="245"/>
      <c r="BU246" s="245"/>
      <c r="BV246" s="245"/>
      <c r="BW246" s="245"/>
      <c r="BX246" s="245"/>
      <c r="BY246" s="245"/>
      <c r="BZ246" s="245"/>
      <c r="CA246" s="245"/>
      <c r="CB246" s="245"/>
      <c r="CC246" s="245"/>
      <c r="CD246" s="245"/>
      <c r="CE246" s="245"/>
      <c r="CF246" s="245"/>
      <c r="CG246" s="245"/>
      <c r="CH246" s="245"/>
      <c r="CI246" s="245"/>
      <c r="CJ246" s="245"/>
      <c r="CK246" s="245"/>
      <c r="CL246" s="245"/>
      <c r="CM246" s="245"/>
      <c r="CN246" s="245"/>
      <c r="CO246" s="245"/>
      <c r="CP246" s="245"/>
      <c r="CQ246" s="122" t="s">
        <v>42</v>
      </c>
      <c r="CR246" s="122"/>
      <c r="CS246" s="122"/>
      <c r="CT246" s="122"/>
      <c r="CU246" s="122"/>
      <c r="CV246" s="122"/>
      <c r="CW246" s="122"/>
      <c r="CX246" s="122"/>
      <c r="CY246" s="122"/>
    </row>
    <row r="247" spans="1:257" x14ac:dyDescent="0.2">
      <c r="A247" s="48" t="s">
        <v>233</v>
      </c>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39" t="s">
        <v>234</v>
      </c>
      <c r="AW247" s="39"/>
      <c r="AX247" s="39"/>
      <c r="AY247" s="39"/>
      <c r="AZ247" s="63"/>
      <c r="BA247" s="63"/>
      <c r="BB247" s="63"/>
      <c r="BC247" s="63"/>
      <c r="BD247" s="63"/>
      <c r="BE247" s="63"/>
      <c r="BF247" s="63"/>
      <c r="BG247" s="63"/>
      <c r="BH247" s="63"/>
      <c r="BI247" s="63"/>
      <c r="BJ247" s="63"/>
      <c r="BK247" s="117"/>
      <c r="BL247" s="117"/>
      <c r="BM247" s="117"/>
      <c r="BN247" s="117"/>
      <c r="BO247" s="117"/>
      <c r="BP247" s="245"/>
      <c r="BQ247" s="245"/>
      <c r="BR247" s="245"/>
      <c r="BS247" s="245"/>
      <c r="BT247" s="245"/>
      <c r="BU247" s="245"/>
      <c r="BV247" s="245"/>
      <c r="BW247" s="245"/>
      <c r="BX247" s="245"/>
      <c r="BY247" s="245"/>
      <c r="BZ247" s="245"/>
      <c r="CA247" s="245"/>
      <c r="CB247" s="245"/>
      <c r="CC247" s="245"/>
      <c r="CD247" s="245"/>
      <c r="CE247" s="245"/>
      <c r="CF247" s="245"/>
      <c r="CG247" s="245"/>
      <c r="CH247" s="245"/>
      <c r="CI247" s="245"/>
      <c r="CJ247" s="245"/>
      <c r="CK247" s="245"/>
      <c r="CL247" s="245"/>
      <c r="CM247" s="245"/>
      <c r="CN247" s="245"/>
      <c r="CO247" s="245"/>
      <c r="CP247" s="245"/>
      <c r="CQ247" s="122" t="s">
        <v>42</v>
      </c>
      <c r="CR247" s="122"/>
      <c r="CS247" s="122"/>
      <c r="CT247" s="122"/>
      <c r="CU247" s="122"/>
      <c r="CV247" s="122"/>
      <c r="CW247" s="122"/>
      <c r="CX247" s="122"/>
      <c r="CY247" s="122"/>
    </row>
    <row r="248" spans="1:257" x14ac:dyDescent="0.2">
      <c r="A248" s="120" t="s">
        <v>235</v>
      </c>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0"/>
      <c r="AL248" s="120"/>
      <c r="AM248" s="120"/>
      <c r="AN248" s="120"/>
      <c r="AO248" s="120"/>
      <c r="AP248" s="120"/>
      <c r="AQ248" s="120"/>
      <c r="AR248" s="120"/>
      <c r="AS248" s="120"/>
      <c r="AT248" s="120"/>
      <c r="AU248" s="120"/>
      <c r="AV248" s="59" t="s">
        <v>236</v>
      </c>
      <c r="AW248" s="59"/>
      <c r="AX248" s="59"/>
      <c r="AY248" s="59"/>
      <c r="AZ248" s="59" t="s">
        <v>42</v>
      </c>
      <c r="BA248" s="59"/>
      <c r="BB248" s="59"/>
      <c r="BC248" s="59"/>
      <c r="BD248" s="59"/>
      <c r="BE248" s="59"/>
      <c r="BF248" s="59" t="s">
        <v>42</v>
      </c>
      <c r="BG248" s="59"/>
      <c r="BH248" s="59"/>
      <c r="BI248" s="59"/>
      <c r="BJ248" s="59"/>
      <c r="BK248" s="59" t="s">
        <v>42</v>
      </c>
      <c r="BL248" s="59"/>
      <c r="BM248" s="59"/>
      <c r="BN248" s="59"/>
      <c r="BO248" s="59"/>
      <c r="BP248" s="251">
        <f>BP249</f>
        <v>90629.41</v>
      </c>
      <c r="BQ248" s="251"/>
      <c r="BR248" s="251"/>
      <c r="BS248" s="251"/>
      <c r="BT248" s="251"/>
      <c r="BU248" s="251"/>
      <c r="BV248" s="251"/>
      <c r="BW248" s="251"/>
      <c r="BX248" s="251"/>
      <c r="BY248" s="245"/>
      <c r="BZ248" s="245"/>
      <c r="CA248" s="245"/>
      <c r="CB248" s="245"/>
      <c r="CC248" s="245"/>
      <c r="CD248" s="245"/>
      <c r="CE248" s="245"/>
      <c r="CF248" s="245"/>
      <c r="CG248" s="245"/>
      <c r="CH248" s="245"/>
      <c r="CI248" s="245"/>
      <c r="CJ248" s="245"/>
      <c r="CK248" s="245"/>
      <c r="CL248" s="245"/>
      <c r="CM248" s="245"/>
      <c r="CN248" s="245"/>
      <c r="CO248" s="245"/>
      <c r="CP248" s="245"/>
      <c r="CQ248" s="122" t="s">
        <v>42</v>
      </c>
      <c r="CR248" s="122"/>
      <c r="CS248" s="122"/>
      <c r="CT248" s="122"/>
      <c r="CU248" s="122"/>
      <c r="CV248" s="122"/>
      <c r="CW248" s="122"/>
      <c r="CX248" s="122"/>
      <c r="CY248" s="122"/>
    </row>
    <row r="249" spans="1:257" x14ac:dyDescent="0.2">
      <c r="A249" s="88" t="s">
        <v>80</v>
      </c>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c r="AG249" s="88"/>
      <c r="AH249" s="88"/>
      <c r="AI249" s="88"/>
      <c r="AJ249" s="88"/>
      <c r="AK249" s="88"/>
      <c r="AL249" s="88"/>
      <c r="AM249" s="88"/>
      <c r="AN249" s="88"/>
      <c r="AO249" s="88"/>
      <c r="AP249" s="88"/>
      <c r="AQ249" s="88"/>
      <c r="AR249" s="88"/>
      <c r="AS249" s="88"/>
      <c r="AT249" s="88"/>
      <c r="AU249" s="88"/>
      <c r="AV249" s="39" t="s">
        <v>237</v>
      </c>
      <c r="AW249" s="39"/>
      <c r="AX249" s="39"/>
      <c r="AY249" s="39"/>
      <c r="AZ249" s="39" t="s">
        <v>238</v>
      </c>
      <c r="BA249" s="39"/>
      <c r="BB249" s="39"/>
      <c r="BC249" s="39"/>
      <c r="BD249" s="39"/>
      <c r="BE249" s="39"/>
      <c r="BF249" s="248">
        <v>50502</v>
      </c>
      <c r="BG249" s="248"/>
      <c r="BH249" s="248"/>
      <c r="BI249" s="248"/>
      <c r="BJ249" s="248"/>
      <c r="BK249" s="249" t="s">
        <v>395</v>
      </c>
      <c r="BL249" s="249"/>
      <c r="BM249" s="249"/>
      <c r="BN249" s="249"/>
      <c r="BO249" s="249"/>
      <c r="BP249" s="250">
        <f>90629.41</f>
        <v>90629.41</v>
      </c>
      <c r="BQ249" s="250"/>
      <c r="BR249" s="250"/>
      <c r="BS249" s="250"/>
      <c r="BT249" s="250"/>
      <c r="BU249" s="250"/>
      <c r="BV249" s="250"/>
      <c r="BW249" s="250"/>
      <c r="BX249" s="250"/>
      <c r="BY249" s="245"/>
      <c r="BZ249" s="245"/>
      <c r="CA249" s="245"/>
      <c r="CB249" s="245"/>
      <c r="CC249" s="245"/>
      <c r="CD249" s="245"/>
      <c r="CE249" s="245"/>
      <c r="CF249" s="245"/>
      <c r="CG249" s="245"/>
      <c r="CH249" s="245"/>
      <c r="CI249" s="245"/>
      <c r="CJ249" s="245"/>
      <c r="CK249" s="245"/>
      <c r="CL249" s="245"/>
      <c r="CM249" s="245"/>
      <c r="CN249" s="245"/>
      <c r="CO249" s="245"/>
      <c r="CP249" s="245"/>
      <c r="CQ249" s="122" t="s">
        <v>42</v>
      </c>
      <c r="CR249" s="122"/>
      <c r="CS249" s="122"/>
      <c r="CT249" s="122"/>
      <c r="CU249" s="122"/>
      <c r="CV249" s="122"/>
      <c r="CW249" s="122"/>
      <c r="CX249" s="122"/>
      <c r="CY249" s="122"/>
    </row>
    <row r="250" spans="1:257" x14ac:dyDescent="0.2">
      <c r="A250" s="87" t="s">
        <v>239</v>
      </c>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c r="AK250" s="87"/>
      <c r="AL250" s="87"/>
      <c r="AM250" s="87"/>
      <c r="AN250" s="87"/>
      <c r="AO250" s="87"/>
      <c r="AP250" s="87"/>
      <c r="AQ250" s="87"/>
      <c r="AR250" s="87"/>
      <c r="AS250" s="87"/>
      <c r="AT250" s="87"/>
      <c r="AU250" s="87"/>
      <c r="AV250" s="39"/>
      <c r="AW250" s="39"/>
      <c r="AX250" s="39"/>
      <c r="AY250" s="39"/>
      <c r="AZ250" s="39"/>
      <c r="BA250" s="39"/>
      <c r="BB250" s="39"/>
      <c r="BC250" s="39"/>
      <c r="BD250" s="39"/>
      <c r="BE250" s="39"/>
      <c r="BF250" s="248"/>
      <c r="BG250" s="248"/>
      <c r="BH250" s="248"/>
      <c r="BI250" s="248"/>
      <c r="BJ250" s="248"/>
      <c r="BK250" s="249"/>
      <c r="BL250" s="249"/>
      <c r="BM250" s="249"/>
      <c r="BN250" s="249"/>
      <c r="BO250" s="249"/>
      <c r="BP250" s="250"/>
      <c r="BQ250" s="250"/>
      <c r="BR250" s="250"/>
      <c r="BS250" s="250"/>
      <c r="BT250" s="250"/>
      <c r="BU250" s="250"/>
      <c r="BV250" s="250"/>
      <c r="BW250" s="250"/>
      <c r="BX250" s="250"/>
      <c r="BY250" s="245"/>
      <c r="BZ250" s="245"/>
      <c r="CA250" s="245"/>
      <c r="CB250" s="245"/>
      <c r="CC250" s="245"/>
      <c r="CD250" s="245"/>
      <c r="CE250" s="245"/>
      <c r="CF250" s="245"/>
      <c r="CG250" s="245"/>
      <c r="CH250" s="245"/>
      <c r="CI250" s="245"/>
      <c r="CJ250" s="245"/>
      <c r="CK250" s="245"/>
      <c r="CL250" s="245"/>
      <c r="CM250" s="245"/>
      <c r="CN250" s="245"/>
      <c r="CO250" s="245"/>
      <c r="CP250" s="245"/>
      <c r="CQ250" s="122"/>
      <c r="CR250" s="122"/>
      <c r="CS250" s="122"/>
      <c r="CT250" s="122"/>
      <c r="CU250" s="122"/>
      <c r="CV250" s="122"/>
      <c r="CW250" s="122"/>
      <c r="CX250" s="122"/>
      <c r="CY250" s="122"/>
    </row>
    <row r="251" spans="1:257" x14ac:dyDescent="0.2">
      <c r="A251" s="15"/>
      <c r="B251" s="15"/>
      <c r="C251" s="15"/>
      <c r="D251" s="15"/>
      <c r="E251" s="15"/>
      <c r="F251" s="15"/>
      <c r="G251" s="15"/>
      <c r="H251" s="15"/>
      <c r="I251" s="15"/>
      <c r="J251" s="15"/>
      <c r="K251" s="15"/>
      <c r="L251" s="15"/>
      <c r="M251" s="15"/>
      <c r="N251" s="15"/>
      <c r="O251" s="15"/>
      <c r="P251" s="15"/>
      <c r="Q251" s="15"/>
      <c r="R251" s="15"/>
    </row>
    <row r="252" spans="1:257" x14ac:dyDescent="0.2">
      <c r="A252" s="16" t="s">
        <v>240</v>
      </c>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c r="DM252" s="16"/>
      <c r="DN252" s="16"/>
      <c r="DO252" s="16"/>
      <c r="DP252" s="16"/>
      <c r="DQ252" s="16"/>
      <c r="DR252" s="16"/>
      <c r="DS252" s="16"/>
      <c r="DT252" s="16"/>
      <c r="DU252" s="16"/>
      <c r="DV252" s="16"/>
      <c r="DW252" s="16"/>
      <c r="DX252" s="16"/>
      <c r="DY252" s="16"/>
      <c r="DZ252" s="16"/>
      <c r="EA252" s="16"/>
      <c r="EB252" s="16"/>
      <c r="EC252" s="16"/>
      <c r="ED252" s="16"/>
      <c r="EE252" s="16"/>
      <c r="EF252" s="16"/>
      <c r="EG252" s="16"/>
      <c r="EH252" s="16"/>
      <c r="EI252" s="16"/>
      <c r="EJ252" s="16"/>
      <c r="EK252" s="16"/>
      <c r="EL252" s="16"/>
      <c r="EM252" s="16"/>
      <c r="EN252" s="16"/>
      <c r="EO252" s="16"/>
      <c r="EP252" s="16"/>
      <c r="EQ252" s="16"/>
      <c r="ER252" s="16"/>
      <c r="ES252" s="16"/>
      <c r="ET252" s="16"/>
      <c r="EU252" s="16"/>
      <c r="EV252" s="16"/>
      <c r="EW252" s="16"/>
      <c r="EX252" s="16"/>
      <c r="EY252" s="16"/>
      <c r="EZ252" s="16"/>
      <c r="FA252" s="16"/>
      <c r="FB252" s="16"/>
      <c r="FC252" s="16"/>
      <c r="FD252" s="16"/>
      <c r="FE252" s="16"/>
      <c r="FF252" s="16"/>
      <c r="FG252" s="16"/>
      <c r="FH252" s="16"/>
      <c r="FI252" s="16"/>
      <c r="FJ252" s="16"/>
      <c r="FK252" s="16"/>
      <c r="FL252" s="16"/>
      <c r="FM252" s="16"/>
      <c r="FN252" s="16"/>
      <c r="FO252" s="16"/>
      <c r="FP252" s="16"/>
      <c r="FQ252" s="16"/>
      <c r="FR252" s="16"/>
      <c r="FS252" s="16"/>
      <c r="FT252" s="16"/>
      <c r="FU252" s="16"/>
      <c r="FV252" s="16"/>
      <c r="FW252" s="16"/>
      <c r="FX252" s="16"/>
      <c r="FY252" s="16"/>
      <c r="FZ252" s="16"/>
      <c r="GA252" s="16"/>
      <c r="GB252" s="16"/>
      <c r="GC252" s="16"/>
      <c r="GD252" s="16"/>
      <c r="GE252" s="16"/>
      <c r="GF252" s="16"/>
      <c r="GG252" s="16"/>
      <c r="GH252" s="16"/>
      <c r="GI252" s="16"/>
      <c r="GJ252" s="16"/>
      <c r="GK252" s="16"/>
      <c r="GL252" s="16"/>
      <c r="GM252" s="16"/>
      <c r="GN252" s="16"/>
      <c r="GO252" s="16"/>
      <c r="GP252" s="16"/>
      <c r="GQ252" s="16"/>
      <c r="GR252" s="16"/>
      <c r="GS252" s="16"/>
      <c r="GT252" s="16"/>
      <c r="GU252" s="16"/>
      <c r="GV252" s="16"/>
      <c r="GW252" s="16"/>
      <c r="GX252" s="16"/>
      <c r="GY252" s="16"/>
      <c r="GZ252" s="16"/>
      <c r="HA252" s="16"/>
      <c r="HB252" s="16"/>
      <c r="HC252" s="16"/>
      <c r="HD252" s="16"/>
      <c r="HE252" s="16"/>
      <c r="HF252" s="16"/>
      <c r="HG252" s="16"/>
      <c r="HH252" s="16"/>
      <c r="HI252" s="16"/>
      <c r="HJ252" s="16"/>
      <c r="HK252" s="16"/>
      <c r="HL252" s="16"/>
      <c r="HM252" s="16"/>
      <c r="HN252" s="16"/>
      <c r="HO252" s="16"/>
      <c r="HP252" s="16"/>
      <c r="HQ252" s="16"/>
      <c r="HR252" s="16"/>
      <c r="HS252" s="16"/>
      <c r="HT252" s="16"/>
      <c r="HU252" s="16"/>
      <c r="HV252" s="16"/>
      <c r="HW252" s="16"/>
      <c r="HX252" s="16"/>
      <c r="HY252" s="16"/>
      <c r="HZ252" s="16"/>
      <c r="IA252" s="16"/>
      <c r="IB252" s="16"/>
      <c r="IC252" s="16"/>
      <c r="ID252" s="16"/>
      <c r="IE252" s="16"/>
      <c r="IF252" s="16"/>
      <c r="IG252" s="16"/>
      <c r="IH252" s="16"/>
      <c r="II252" s="16"/>
      <c r="IJ252" s="16"/>
      <c r="IK252" s="16"/>
      <c r="IL252" s="16"/>
      <c r="IM252" s="16"/>
      <c r="IN252" s="16"/>
      <c r="IO252" s="16"/>
      <c r="IP252" s="16"/>
      <c r="IQ252" s="16"/>
      <c r="IR252" s="16"/>
      <c r="IS252" s="16"/>
      <c r="IT252" s="16"/>
      <c r="IU252" s="16"/>
      <c r="IV252" s="16"/>
      <c r="IW252" s="16"/>
    </row>
    <row r="253" spans="1:257" x14ac:dyDescent="0.2">
      <c r="A253" s="16" t="s">
        <v>241</v>
      </c>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c r="DM253" s="16"/>
      <c r="DN253" s="16"/>
      <c r="DO253" s="16"/>
      <c r="DP253" s="16"/>
      <c r="DQ253" s="16"/>
      <c r="DR253" s="16"/>
      <c r="DS253" s="16"/>
      <c r="DT253" s="16"/>
      <c r="DU253" s="16"/>
      <c r="DV253" s="16"/>
      <c r="DW253" s="16"/>
      <c r="DX253" s="16"/>
      <c r="DY253" s="16"/>
      <c r="DZ253" s="16"/>
      <c r="EA253" s="16"/>
      <c r="EB253" s="16"/>
      <c r="EC253" s="16"/>
      <c r="ED253" s="16"/>
      <c r="EE253" s="16"/>
      <c r="EF253" s="16"/>
      <c r="EG253" s="16"/>
      <c r="EH253" s="16"/>
      <c r="EI253" s="16"/>
      <c r="EJ253" s="16"/>
      <c r="EK253" s="16"/>
      <c r="EL253" s="16"/>
      <c r="EM253" s="16"/>
      <c r="EN253" s="16"/>
      <c r="EO253" s="16"/>
      <c r="EP253" s="16"/>
      <c r="EQ253" s="16"/>
      <c r="ER253" s="16"/>
      <c r="ES253" s="16"/>
      <c r="ET253" s="16"/>
      <c r="EU253" s="16"/>
      <c r="EV253" s="16"/>
      <c r="EW253" s="16"/>
      <c r="EX253" s="16"/>
      <c r="EY253" s="16"/>
      <c r="EZ253" s="16"/>
      <c r="FA253" s="16"/>
      <c r="FB253" s="16"/>
      <c r="FC253" s="16"/>
      <c r="FD253" s="16"/>
      <c r="FE253" s="16"/>
      <c r="FF253" s="16"/>
      <c r="FG253" s="16"/>
      <c r="FH253" s="16"/>
      <c r="FI253" s="16"/>
      <c r="FJ253" s="16"/>
      <c r="FK253" s="16"/>
      <c r="FL253" s="16"/>
      <c r="FM253" s="16"/>
      <c r="FN253" s="16"/>
      <c r="FO253" s="16"/>
      <c r="FP253" s="16"/>
      <c r="FQ253" s="16"/>
      <c r="FR253" s="16"/>
      <c r="FS253" s="16"/>
      <c r="FT253" s="16"/>
      <c r="FU253" s="16"/>
      <c r="FV253" s="16"/>
      <c r="FW253" s="16"/>
      <c r="FX253" s="16"/>
      <c r="FY253" s="16"/>
      <c r="FZ253" s="16"/>
      <c r="GA253" s="16"/>
      <c r="GB253" s="16"/>
      <c r="GC253" s="16"/>
      <c r="GD253" s="16"/>
      <c r="GE253" s="16"/>
      <c r="GF253" s="16"/>
      <c r="GG253" s="16"/>
      <c r="GH253" s="16"/>
      <c r="GI253" s="16"/>
      <c r="GJ253" s="16"/>
      <c r="GK253" s="16"/>
      <c r="GL253" s="16"/>
      <c r="GM253" s="16"/>
      <c r="GN253" s="16"/>
      <c r="GO253" s="16"/>
      <c r="GP253" s="16"/>
      <c r="GQ253" s="16"/>
      <c r="GR253" s="16"/>
      <c r="GS253" s="16"/>
      <c r="GT253" s="16"/>
      <c r="GU253" s="16"/>
      <c r="GV253" s="16"/>
      <c r="GW253" s="16"/>
      <c r="GX253" s="16"/>
      <c r="GY253" s="16"/>
      <c r="GZ253" s="16"/>
      <c r="HA253" s="16"/>
      <c r="HB253" s="16"/>
      <c r="HC253" s="16"/>
      <c r="HD253" s="16"/>
      <c r="HE253" s="16"/>
      <c r="HF253" s="16"/>
      <c r="HG253" s="16"/>
      <c r="HH253" s="16"/>
      <c r="HI253" s="16"/>
      <c r="HJ253" s="16"/>
      <c r="HK253" s="16"/>
      <c r="HL253" s="16"/>
      <c r="HM253" s="16"/>
      <c r="HN253" s="16"/>
      <c r="HO253" s="16"/>
      <c r="HP253" s="16"/>
      <c r="HQ253" s="16"/>
      <c r="HR253" s="16"/>
      <c r="HS253" s="16"/>
      <c r="HT253" s="16"/>
      <c r="HU253" s="16"/>
      <c r="HV253" s="16"/>
      <c r="HW253" s="16"/>
      <c r="HX253" s="16"/>
      <c r="HY253" s="16"/>
      <c r="HZ253" s="16"/>
      <c r="IA253" s="16"/>
      <c r="IB253" s="16"/>
      <c r="IC253" s="16"/>
      <c r="ID253" s="16"/>
      <c r="IE253" s="16"/>
      <c r="IF253" s="16"/>
      <c r="IG253" s="16"/>
      <c r="IH253" s="16"/>
      <c r="II253" s="16"/>
      <c r="IJ253" s="16"/>
      <c r="IK253" s="16"/>
      <c r="IL253" s="16"/>
      <c r="IM253" s="16"/>
      <c r="IN253" s="16"/>
      <c r="IO253" s="16"/>
      <c r="IP253" s="16"/>
      <c r="IQ253" s="16"/>
      <c r="IR253" s="16"/>
      <c r="IS253" s="16"/>
      <c r="IT253" s="16"/>
      <c r="IU253" s="16"/>
      <c r="IV253" s="16"/>
      <c r="IW253" s="16"/>
    </row>
    <row r="254" spans="1:257" s="1" customFormat="1" x14ac:dyDescent="0.2">
      <c r="A254" s="16" t="s">
        <v>242</v>
      </c>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DQ254" s="16"/>
      <c r="DR254" s="16"/>
      <c r="DS254" s="16"/>
      <c r="DT254" s="16"/>
      <c r="DU254" s="16"/>
      <c r="DV254" s="16"/>
      <c r="DW254" s="16"/>
      <c r="DX254" s="16"/>
      <c r="DY254" s="16"/>
      <c r="DZ254" s="16"/>
      <c r="EA254" s="16"/>
      <c r="EB254" s="16"/>
      <c r="EC254" s="16"/>
      <c r="ED254" s="16"/>
      <c r="EE254" s="16"/>
      <c r="EF254" s="16"/>
      <c r="EG254" s="16"/>
      <c r="EH254" s="16"/>
      <c r="EI254" s="16"/>
      <c r="EJ254" s="16"/>
      <c r="EK254" s="16"/>
      <c r="EL254" s="16"/>
      <c r="EM254" s="16"/>
      <c r="EN254" s="16"/>
      <c r="EO254" s="16"/>
      <c r="EP254" s="16"/>
      <c r="EQ254" s="16"/>
      <c r="ER254" s="16"/>
      <c r="ES254" s="16"/>
      <c r="ET254" s="16"/>
      <c r="EU254" s="16"/>
      <c r="EV254" s="16"/>
      <c r="EW254" s="16"/>
      <c r="EX254" s="16"/>
      <c r="EY254" s="16"/>
      <c r="EZ254" s="16"/>
      <c r="FA254" s="16"/>
      <c r="FB254" s="16"/>
      <c r="FC254" s="16"/>
      <c r="FD254" s="16"/>
      <c r="FE254" s="16"/>
      <c r="FF254" s="16"/>
      <c r="FG254" s="16"/>
      <c r="FH254" s="16"/>
      <c r="FI254" s="16"/>
      <c r="FJ254" s="16"/>
      <c r="FK254" s="16"/>
      <c r="FL254" s="16"/>
      <c r="FM254" s="16"/>
      <c r="FN254" s="16"/>
      <c r="FO254" s="16"/>
      <c r="FP254" s="16"/>
      <c r="FQ254" s="16"/>
      <c r="FR254" s="16"/>
      <c r="FS254" s="16"/>
      <c r="FT254" s="16"/>
      <c r="FU254" s="16"/>
      <c r="FV254" s="16"/>
      <c r="FW254" s="16"/>
      <c r="FX254" s="16"/>
      <c r="FY254" s="16"/>
      <c r="FZ254" s="16"/>
      <c r="GA254" s="16"/>
      <c r="GB254" s="16"/>
      <c r="GC254" s="16"/>
      <c r="GD254" s="16"/>
      <c r="GE254" s="16"/>
      <c r="GF254" s="16"/>
      <c r="GG254" s="16"/>
      <c r="GH254" s="16"/>
      <c r="GI254" s="16"/>
      <c r="GJ254" s="16"/>
      <c r="GK254" s="16"/>
      <c r="GL254" s="16"/>
      <c r="GM254" s="16"/>
      <c r="GN254" s="16"/>
      <c r="GO254" s="16"/>
      <c r="GP254" s="16"/>
      <c r="GQ254" s="16"/>
      <c r="GR254" s="16"/>
      <c r="GS254" s="16"/>
      <c r="GT254" s="16"/>
      <c r="GU254" s="16"/>
      <c r="GV254" s="16"/>
      <c r="GW254" s="16"/>
      <c r="GX254" s="16"/>
      <c r="GY254" s="16"/>
      <c r="GZ254" s="16"/>
      <c r="HA254" s="16"/>
      <c r="HB254" s="16"/>
      <c r="HC254" s="16"/>
      <c r="HD254" s="16"/>
      <c r="HE254" s="16"/>
      <c r="HF254" s="16"/>
      <c r="HG254" s="16"/>
      <c r="HH254" s="16"/>
      <c r="HI254" s="16"/>
      <c r="HJ254" s="16"/>
      <c r="HK254" s="16"/>
      <c r="HL254" s="16"/>
      <c r="HM254" s="16"/>
      <c r="HN254" s="16"/>
      <c r="HO254" s="16"/>
      <c r="HP254" s="16"/>
      <c r="HQ254" s="16"/>
      <c r="HR254" s="16"/>
      <c r="HS254" s="16"/>
      <c r="HT254" s="16"/>
      <c r="HU254" s="16"/>
      <c r="HV254" s="16"/>
      <c r="HW254" s="16"/>
      <c r="HX254" s="16"/>
      <c r="HY254" s="16"/>
      <c r="HZ254" s="16"/>
      <c r="IA254" s="16"/>
      <c r="IB254" s="16"/>
      <c r="IC254" s="16"/>
      <c r="ID254" s="16"/>
      <c r="IE254" s="16"/>
      <c r="IF254" s="16"/>
      <c r="IG254" s="16"/>
      <c r="IH254" s="16"/>
      <c r="II254" s="16"/>
      <c r="IJ254" s="16"/>
      <c r="IK254" s="16"/>
      <c r="IL254" s="16"/>
      <c r="IM254" s="16"/>
      <c r="IN254" s="16"/>
      <c r="IO254" s="16"/>
      <c r="IP254" s="16"/>
      <c r="IQ254" s="16"/>
      <c r="IR254" s="16"/>
      <c r="IS254" s="16"/>
      <c r="IT254" s="16"/>
      <c r="IU254" s="16"/>
      <c r="IV254" s="16"/>
      <c r="IW254" s="16"/>
    </row>
    <row r="255" spans="1:257" s="16" customFormat="1" x14ac:dyDescent="0.2">
      <c r="A255" s="16" t="s">
        <v>243</v>
      </c>
    </row>
    <row r="256" spans="1:257" s="16" customFormat="1" x14ac:dyDescent="0.2">
      <c r="A256" s="16" t="s">
        <v>244</v>
      </c>
    </row>
    <row r="257" spans="1:257" s="16" customFormat="1" x14ac:dyDescent="0.2">
      <c r="A257" s="247" t="s">
        <v>245</v>
      </c>
      <c r="B257" s="247"/>
      <c r="C257" s="247"/>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247"/>
      <c r="BO257" s="247"/>
      <c r="BP257" s="247"/>
      <c r="BQ257" s="247"/>
      <c r="BR257" s="247"/>
      <c r="BS257" s="247"/>
      <c r="BT257" s="247"/>
      <c r="BU257" s="247"/>
      <c r="BV257" s="247"/>
      <c r="BW257" s="247"/>
      <c r="BX257" s="247"/>
      <c r="BY257" s="247"/>
      <c r="BZ257" s="247"/>
      <c r="CA257" s="247"/>
      <c r="CB257" s="247"/>
      <c r="CC257" s="247"/>
      <c r="CD257" s="247"/>
      <c r="CE257" s="247"/>
      <c r="CF257" s="247"/>
      <c r="CG257" s="247"/>
      <c r="CH257" s="247"/>
      <c r="CI257" s="247"/>
      <c r="CJ257" s="247"/>
      <c r="CK257" s="247"/>
      <c r="CL257" s="247"/>
      <c r="CM257" s="247"/>
      <c r="CN257" s="247"/>
      <c r="CO257" s="247"/>
      <c r="CP257" s="247"/>
      <c r="CQ257" s="247"/>
      <c r="CR257" s="247"/>
      <c r="CS257" s="247"/>
      <c r="CT257" s="247"/>
      <c r="CU257" s="247"/>
      <c r="CV257" s="247"/>
      <c r="CW257" s="247"/>
      <c r="CX257" s="247"/>
      <c r="CY257" s="247"/>
    </row>
    <row r="258" spans="1:257" s="16" customFormat="1" x14ac:dyDescent="0.2">
      <c r="A258" s="247"/>
      <c r="B258" s="247"/>
      <c r="C258" s="247"/>
      <c r="D258" s="247"/>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c r="AA258" s="247"/>
      <c r="AB258" s="247"/>
      <c r="AC258" s="247"/>
      <c r="AD258" s="247"/>
      <c r="AE258" s="247"/>
      <c r="AF258" s="247"/>
      <c r="AG258" s="247"/>
      <c r="AH258" s="247"/>
      <c r="AI258" s="247"/>
      <c r="AJ258" s="247"/>
      <c r="AK258" s="247"/>
      <c r="AL258" s="247"/>
      <c r="AM258" s="247"/>
      <c r="AN258" s="247"/>
      <c r="AO258" s="247"/>
      <c r="AP258" s="247"/>
      <c r="AQ258" s="247"/>
      <c r="AR258" s="247"/>
      <c r="AS258" s="247"/>
      <c r="AT258" s="247"/>
      <c r="AU258" s="247"/>
      <c r="AV258" s="247"/>
      <c r="AW258" s="247"/>
      <c r="AX258" s="247"/>
      <c r="AY258" s="247"/>
      <c r="AZ258" s="247"/>
      <c r="BA258" s="247"/>
      <c r="BB258" s="247"/>
      <c r="BC258" s="247"/>
      <c r="BD258" s="247"/>
      <c r="BE258" s="247"/>
      <c r="BF258" s="247"/>
      <c r="BG258" s="247"/>
      <c r="BH258" s="247"/>
      <c r="BI258" s="247"/>
      <c r="BJ258" s="247"/>
      <c r="BK258" s="247"/>
      <c r="BL258" s="247"/>
      <c r="BM258" s="247"/>
      <c r="BN258" s="247"/>
      <c r="BO258" s="247"/>
      <c r="BP258" s="247"/>
      <c r="BQ258" s="247"/>
      <c r="BR258" s="247"/>
      <c r="BS258" s="247"/>
      <c r="BT258" s="247"/>
      <c r="BU258" s="247"/>
      <c r="BV258" s="247"/>
      <c r="BW258" s="247"/>
      <c r="BX258" s="247"/>
      <c r="BY258" s="247"/>
      <c r="BZ258" s="247"/>
      <c r="CA258" s="247"/>
      <c r="CB258" s="247"/>
      <c r="CC258" s="247"/>
      <c r="CD258" s="247"/>
      <c r="CE258" s="247"/>
      <c r="CF258" s="247"/>
      <c r="CG258" s="247"/>
      <c r="CH258" s="247"/>
      <c r="CI258" s="247"/>
      <c r="CJ258" s="247"/>
      <c r="CK258" s="247"/>
      <c r="CL258" s="247"/>
      <c r="CM258" s="247"/>
      <c r="CN258" s="247"/>
      <c r="CO258" s="247"/>
      <c r="CP258" s="247"/>
      <c r="CQ258" s="247"/>
      <c r="CR258" s="247"/>
      <c r="CS258" s="247"/>
      <c r="CT258" s="247"/>
      <c r="CU258" s="247"/>
      <c r="CV258" s="247"/>
      <c r="CW258" s="247"/>
      <c r="CX258" s="247"/>
      <c r="CY258" s="247"/>
    </row>
    <row r="259" spans="1:257" s="16" customFormat="1" x14ac:dyDescent="0.2">
      <c r="A259" s="16" t="s">
        <v>246</v>
      </c>
    </row>
    <row r="260" spans="1:257" s="16" customFormat="1" x14ac:dyDescent="0.2">
      <c r="A260" s="247" t="s">
        <v>247</v>
      </c>
      <c r="B260" s="247"/>
      <c r="C260" s="247"/>
      <c r="D260" s="247"/>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c r="AG260" s="247"/>
      <c r="AH260" s="247"/>
      <c r="AI260" s="247"/>
      <c r="AJ260" s="247"/>
      <c r="AK260" s="247"/>
      <c r="AL260" s="247"/>
      <c r="AM260" s="247"/>
      <c r="AN260" s="247"/>
      <c r="AO260" s="247"/>
      <c r="AP260" s="247"/>
      <c r="AQ260" s="247"/>
      <c r="AR260" s="247"/>
      <c r="AS260" s="247"/>
      <c r="AT260" s="247"/>
      <c r="AU260" s="247"/>
      <c r="AV260" s="247"/>
      <c r="AW260" s="247"/>
      <c r="AX260" s="247"/>
      <c r="AY260" s="247"/>
      <c r="AZ260" s="247"/>
      <c r="BA260" s="247"/>
      <c r="BB260" s="247"/>
      <c r="BC260" s="247"/>
      <c r="BD260" s="247"/>
      <c r="BE260" s="247"/>
      <c r="BF260" s="247"/>
      <c r="BG260" s="247"/>
      <c r="BH260" s="247"/>
      <c r="BI260" s="247"/>
      <c r="BJ260" s="247"/>
      <c r="BK260" s="247"/>
      <c r="BL260" s="247"/>
      <c r="BM260" s="247"/>
      <c r="BN260" s="247"/>
      <c r="BO260" s="247"/>
      <c r="BP260" s="247"/>
      <c r="BQ260" s="247"/>
      <c r="BR260" s="247"/>
      <c r="BS260" s="247"/>
      <c r="BT260" s="247"/>
      <c r="BU260" s="247"/>
      <c r="BV260" s="247"/>
      <c r="BW260" s="247"/>
      <c r="BX260" s="247"/>
      <c r="BY260" s="247"/>
      <c r="BZ260" s="247"/>
      <c r="CA260" s="247"/>
      <c r="CB260" s="247"/>
      <c r="CC260" s="247"/>
      <c r="CD260" s="247"/>
      <c r="CE260" s="247"/>
      <c r="CF260" s="247"/>
      <c r="CG260" s="247"/>
      <c r="CH260" s="247"/>
      <c r="CI260" s="247"/>
      <c r="CJ260" s="247"/>
      <c r="CK260" s="247"/>
      <c r="CL260" s="247"/>
      <c r="CM260" s="247"/>
      <c r="CN260" s="247"/>
      <c r="CO260" s="247"/>
      <c r="CP260" s="247"/>
      <c r="CQ260" s="247"/>
      <c r="CR260" s="247"/>
      <c r="CS260" s="247"/>
      <c r="CT260" s="247"/>
      <c r="CU260" s="247"/>
      <c r="CV260" s="247"/>
      <c r="CW260" s="247"/>
      <c r="CX260" s="247"/>
      <c r="CY260" s="247"/>
    </row>
    <row r="261" spans="1:257" s="16" customFormat="1" ht="26.45" customHeight="1" x14ac:dyDescent="0.2">
      <c r="A261" s="247" t="s">
        <v>248</v>
      </c>
      <c r="B261" s="247"/>
      <c r="C261" s="247"/>
      <c r="D261" s="247"/>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c r="AA261" s="247"/>
      <c r="AB261" s="247"/>
      <c r="AC261" s="247"/>
      <c r="AD261" s="247"/>
      <c r="AE261" s="247"/>
      <c r="AF261" s="247"/>
      <c r="AG261" s="247"/>
      <c r="AH261" s="247"/>
      <c r="AI261" s="247"/>
      <c r="AJ261" s="247"/>
      <c r="AK261" s="247"/>
      <c r="AL261" s="247"/>
      <c r="AM261" s="247"/>
      <c r="AN261" s="247"/>
      <c r="AO261" s="247"/>
      <c r="AP261" s="247"/>
      <c r="AQ261" s="247"/>
      <c r="AR261" s="247"/>
      <c r="AS261" s="247"/>
      <c r="AT261" s="247"/>
      <c r="AU261" s="247"/>
      <c r="AV261" s="247"/>
      <c r="AW261" s="247"/>
      <c r="AX261" s="247"/>
      <c r="AY261" s="247"/>
      <c r="AZ261" s="247"/>
      <c r="BA261" s="247"/>
      <c r="BB261" s="247"/>
      <c r="BC261" s="247"/>
      <c r="BD261" s="247"/>
      <c r="BE261" s="247"/>
      <c r="BF261" s="247"/>
      <c r="BG261" s="247"/>
      <c r="BH261" s="247"/>
      <c r="BI261" s="247"/>
      <c r="BJ261" s="247"/>
      <c r="BK261" s="247"/>
      <c r="BL261" s="247"/>
      <c r="BM261" s="247"/>
      <c r="BN261" s="247"/>
      <c r="BO261" s="247"/>
      <c r="BP261" s="247"/>
      <c r="BQ261" s="247"/>
      <c r="BR261" s="247"/>
      <c r="BS261" s="247"/>
      <c r="BT261" s="247"/>
      <c r="BU261" s="247"/>
      <c r="BV261" s="247"/>
      <c r="BW261" s="247"/>
      <c r="BX261" s="247"/>
      <c r="BY261" s="247"/>
      <c r="BZ261" s="247"/>
      <c r="CA261" s="247"/>
      <c r="CB261" s="247"/>
      <c r="CC261" s="247"/>
      <c r="CD261" s="247"/>
      <c r="CE261" s="247"/>
      <c r="CF261" s="247"/>
      <c r="CG261" s="247"/>
      <c r="CH261" s="247"/>
      <c r="CI261" s="247"/>
      <c r="CJ261" s="247"/>
      <c r="CK261" s="247"/>
      <c r="CL261" s="247"/>
      <c r="CM261" s="247"/>
      <c r="CN261" s="247"/>
      <c r="CO261" s="247"/>
      <c r="CP261" s="247"/>
      <c r="CQ261" s="247"/>
      <c r="CR261" s="247"/>
      <c r="CS261" s="247"/>
      <c r="CT261" s="247"/>
      <c r="CU261" s="247"/>
      <c r="CV261" s="247"/>
      <c r="CW261" s="247"/>
      <c r="CX261" s="247"/>
      <c r="CY261" s="247"/>
    </row>
    <row r="262" spans="1:257" s="16" customFormat="1" ht="36" customHeight="1" x14ac:dyDescent="0.2">
      <c r="A262" s="247" t="s">
        <v>249</v>
      </c>
      <c r="B262" s="247"/>
      <c r="C262" s="247"/>
      <c r="D262" s="247"/>
      <c r="E262" s="247"/>
      <c r="F262" s="247"/>
      <c r="G262" s="247"/>
      <c r="H262" s="247"/>
      <c r="I262" s="247"/>
      <c r="J262" s="247"/>
      <c r="K262" s="247"/>
      <c r="L262" s="247"/>
      <c r="M262" s="247"/>
      <c r="N262" s="247"/>
      <c r="O262" s="247"/>
      <c r="P262" s="247"/>
      <c r="Q262" s="247"/>
      <c r="R262" s="247"/>
      <c r="S262" s="247"/>
      <c r="T262" s="247"/>
      <c r="U262" s="247"/>
      <c r="V262" s="247"/>
      <c r="W262" s="247"/>
      <c r="X262" s="247"/>
      <c r="Y262" s="247"/>
      <c r="Z262" s="247"/>
      <c r="AA262" s="247"/>
      <c r="AB262" s="247"/>
      <c r="AC262" s="247"/>
      <c r="AD262" s="247"/>
      <c r="AE262" s="247"/>
      <c r="AF262" s="247"/>
      <c r="AG262" s="247"/>
      <c r="AH262" s="247"/>
      <c r="AI262" s="247"/>
      <c r="AJ262" s="247"/>
      <c r="AK262" s="247"/>
      <c r="AL262" s="247"/>
      <c r="AM262" s="247"/>
      <c r="AN262" s="247"/>
      <c r="AO262" s="247"/>
      <c r="AP262" s="247"/>
      <c r="AQ262" s="247"/>
      <c r="AR262" s="247"/>
      <c r="AS262" s="247"/>
      <c r="AT262" s="247"/>
      <c r="AU262" s="247"/>
      <c r="AV262" s="247"/>
      <c r="AW262" s="247"/>
      <c r="AX262" s="247"/>
      <c r="AY262" s="247"/>
      <c r="AZ262" s="247"/>
      <c r="BA262" s="247"/>
      <c r="BB262" s="247"/>
      <c r="BC262" s="247"/>
      <c r="BD262" s="247"/>
      <c r="BE262" s="247"/>
      <c r="BF262" s="247"/>
      <c r="BG262" s="247"/>
      <c r="BH262" s="247"/>
      <c r="BI262" s="247"/>
      <c r="BJ262" s="247"/>
      <c r="BK262" s="247"/>
      <c r="BL262" s="247"/>
      <c r="BM262" s="247"/>
      <c r="BN262" s="247"/>
      <c r="BO262" s="247"/>
      <c r="BP262" s="247"/>
      <c r="BQ262" s="247"/>
      <c r="BR262" s="247"/>
      <c r="BS262" s="247"/>
      <c r="BT262" s="247"/>
      <c r="BU262" s="247"/>
      <c r="BV262" s="247"/>
      <c r="BW262" s="247"/>
      <c r="BX262" s="247"/>
      <c r="BY262" s="247"/>
      <c r="BZ262" s="247"/>
      <c r="CA262" s="247"/>
      <c r="CB262" s="247"/>
      <c r="CC262" s="247"/>
      <c r="CD262" s="247"/>
      <c r="CE262" s="247"/>
      <c r="CF262" s="247"/>
      <c r="CG262" s="247"/>
      <c r="CH262" s="247"/>
      <c r="CI262" s="247"/>
      <c r="CJ262" s="247"/>
      <c r="CK262" s="247"/>
      <c r="CL262" s="247"/>
      <c r="CM262" s="247"/>
      <c r="CN262" s="247"/>
      <c r="CO262" s="247"/>
      <c r="CP262" s="247"/>
      <c r="CQ262" s="247"/>
      <c r="CR262" s="247"/>
      <c r="CS262" s="247"/>
      <c r="CT262" s="247"/>
      <c r="CU262" s="247"/>
      <c r="CV262" s="247"/>
      <c r="CW262" s="247"/>
      <c r="CX262" s="247"/>
      <c r="CY262" s="247"/>
    </row>
    <row r="263" spans="1:257" s="16" customFormat="1" x14ac:dyDescent="0.2">
      <c r="A263" s="247" t="s">
        <v>250</v>
      </c>
      <c r="B263" s="247"/>
      <c r="C263" s="247"/>
      <c r="D263" s="247"/>
      <c r="E263" s="247"/>
      <c r="F263" s="247"/>
      <c r="G263" s="247"/>
      <c r="H263" s="247"/>
      <c r="I263" s="247"/>
      <c r="J263" s="247"/>
      <c r="K263" s="247"/>
      <c r="L263" s="247"/>
      <c r="M263" s="247"/>
      <c r="N263" s="247"/>
      <c r="O263" s="247"/>
      <c r="P263" s="247"/>
      <c r="Q263" s="247"/>
      <c r="R263" s="247"/>
      <c r="S263" s="247"/>
      <c r="T263" s="247"/>
      <c r="U263" s="247"/>
      <c r="V263" s="247"/>
      <c r="W263" s="247"/>
      <c r="X263" s="247"/>
      <c r="Y263" s="247"/>
      <c r="Z263" s="247"/>
      <c r="AA263" s="247"/>
      <c r="AB263" s="247"/>
      <c r="AC263" s="247"/>
      <c r="AD263" s="247"/>
      <c r="AE263" s="247"/>
      <c r="AF263" s="247"/>
      <c r="AG263" s="247"/>
      <c r="AH263" s="247"/>
      <c r="AI263" s="247"/>
      <c r="AJ263" s="247"/>
      <c r="AK263" s="247"/>
      <c r="AL263" s="247"/>
      <c r="AM263" s="247"/>
      <c r="AN263" s="247"/>
      <c r="AO263" s="247"/>
      <c r="AP263" s="247"/>
      <c r="AQ263" s="247"/>
      <c r="AR263" s="247"/>
      <c r="AS263" s="247"/>
      <c r="AT263" s="247"/>
      <c r="AU263" s="247"/>
      <c r="AV263" s="247"/>
      <c r="AW263" s="247"/>
      <c r="AX263" s="247"/>
      <c r="AY263" s="247"/>
      <c r="AZ263" s="247"/>
      <c r="BA263" s="247"/>
      <c r="BB263" s="247"/>
      <c r="BC263" s="247"/>
      <c r="BD263" s="247"/>
      <c r="BE263" s="247"/>
      <c r="BF263" s="247"/>
      <c r="BG263" s="247"/>
      <c r="BH263" s="247"/>
      <c r="BI263" s="247"/>
      <c r="BJ263" s="247"/>
      <c r="BK263" s="247"/>
      <c r="BL263" s="247"/>
      <c r="BM263" s="247"/>
      <c r="BN263" s="247"/>
      <c r="BO263" s="247"/>
      <c r="BP263" s="247"/>
      <c r="BQ263" s="247"/>
      <c r="BR263" s="247"/>
      <c r="BS263" s="247"/>
      <c r="BT263" s="247"/>
      <c r="BU263" s="247"/>
      <c r="BV263" s="247"/>
      <c r="BW263" s="247"/>
      <c r="BX263" s="247"/>
      <c r="BY263" s="247"/>
      <c r="BZ263" s="247"/>
      <c r="CA263" s="247"/>
      <c r="CB263" s="247"/>
      <c r="CC263" s="247"/>
      <c r="CD263" s="247"/>
      <c r="CE263" s="247"/>
      <c r="CF263" s="247"/>
      <c r="CG263" s="247"/>
      <c r="CH263" s="247"/>
      <c r="CI263" s="247"/>
      <c r="CJ263" s="247"/>
      <c r="CK263" s="247"/>
      <c r="CL263" s="247"/>
      <c r="CM263" s="247"/>
      <c r="CN263" s="247"/>
      <c r="CO263" s="247"/>
      <c r="CP263" s="247"/>
      <c r="CQ263" s="247"/>
      <c r="CR263" s="247"/>
      <c r="CS263" s="247"/>
      <c r="CT263" s="247"/>
      <c r="CU263" s="247"/>
      <c r="CV263" s="247"/>
      <c r="CW263" s="247"/>
      <c r="CX263" s="247"/>
      <c r="CY263" s="247"/>
    </row>
    <row r="264" spans="1:257" s="16" customFormat="1" x14ac:dyDescent="0.2">
      <c r="A264" s="247"/>
      <c r="B264" s="247"/>
      <c r="C264" s="247"/>
      <c r="D264" s="247"/>
      <c r="E264" s="247"/>
      <c r="F264" s="247"/>
      <c r="G264" s="247"/>
      <c r="H264" s="247"/>
      <c r="I264" s="247"/>
      <c r="J264" s="247"/>
      <c r="K264" s="247"/>
      <c r="L264" s="247"/>
      <c r="M264" s="247"/>
      <c r="N264" s="247"/>
      <c r="O264" s="247"/>
      <c r="P264" s="247"/>
      <c r="Q264" s="247"/>
      <c r="R264" s="247"/>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47"/>
      <c r="AO264" s="247"/>
      <c r="AP264" s="247"/>
      <c r="AQ264" s="247"/>
      <c r="AR264" s="247"/>
      <c r="AS264" s="247"/>
      <c r="AT264" s="247"/>
      <c r="AU264" s="247"/>
      <c r="AV264" s="247"/>
      <c r="AW264" s="247"/>
      <c r="AX264" s="247"/>
      <c r="AY264" s="247"/>
      <c r="AZ264" s="247"/>
      <c r="BA264" s="247"/>
      <c r="BB264" s="247"/>
      <c r="BC264" s="247"/>
      <c r="BD264" s="247"/>
      <c r="BE264" s="247"/>
      <c r="BF264" s="247"/>
      <c r="BG264" s="247"/>
      <c r="BH264" s="247"/>
      <c r="BI264" s="247"/>
      <c r="BJ264" s="247"/>
      <c r="BK264" s="247"/>
      <c r="BL264" s="247"/>
      <c r="BM264" s="247"/>
      <c r="BN264" s="247"/>
      <c r="BO264" s="247"/>
      <c r="BP264" s="247"/>
      <c r="BQ264" s="247"/>
      <c r="BR264" s="247"/>
      <c r="BS264" s="247"/>
      <c r="BT264" s="247"/>
      <c r="BU264" s="247"/>
      <c r="BV264" s="247"/>
      <c r="BW264" s="247"/>
      <c r="BX264" s="247"/>
      <c r="BY264" s="247"/>
      <c r="BZ264" s="247"/>
      <c r="CA264" s="247"/>
      <c r="CB264" s="247"/>
      <c r="CC264" s="247"/>
      <c r="CD264" s="247"/>
      <c r="CE264" s="247"/>
      <c r="CF264" s="247"/>
      <c r="CG264" s="247"/>
      <c r="CH264" s="247"/>
      <c r="CI264" s="247"/>
      <c r="CJ264" s="247"/>
      <c r="CK264" s="247"/>
      <c r="CL264" s="247"/>
      <c r="CM264" s="247"/>
      <c r="CN264" s="247"/>
      <c r="CO264" s="247"/>
      <c r="CP264" s="247"/>
      <c r="CQ264" s="247"/>
      <c r="CR264" s="247"/>
      <c r="CS264" s="247"/>
      <c r="CT264" s="247"/>
      <c r="CU264" s="247"/>
      <c r="CV264" s="247"/>
      <c r="CW264" s="247"/>
      <c r="CX264" s="247"/>
      <c r="CY264" s="247"/>
    </row>
    <row r="265" spans="1:257" s="16" customFormat="1" x14ac:dyDescent="0.2">
      <c r="A265" s="16" t="s">
        <v>251</v>
      </c>
    </row>
    <row r="266" spans="1:257" s="16" customFormat="1" ht="33.75" customHeight="1" x14ac:dyDescent="0.2">
      <c r="A266" s="247" t="s">
        <v>252</v>
      </c>
      <c r="B266" s="247"/>
      <c r="C266" s="247"/>
      <c r="D266" s="247"/>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47"/>
      <c r="AO266" s="247"/>
      <c r="AP266" s="247"/>
      <c r="AQ266" s="247"/>
      <c r="AR266" s="247"/>
      <c r="AS266" s="247"/>
      <c r="AT266" s="247"/>
      <c r="AU266" s="247"/>
      <c r="AV266" s="247"/>
      <c r="AW266" s="247"/>
      <c r="AX266" s="247"/>
      <c r="AY266" s="247"/>
      <c r="AZ266" s="247"/>
      <c r="BA266" s="247"/>
      <c r="BB266" s="247"/>
      <c r="BC266" s="247"/>
      <c r="BD266" s="247"/>
      <c r="BE266" s="247"/>
      <c r="BF266" s="247"/>
      <c r="BG266" s="247"/>
      <c r="BH266" s="247"/>
      <c r="BI266" s="247"/>
      <c r="BJ266" s="247"/>
      <c r="BK266" s="247"/>
      <c r="BL266" s="247"/>
      <c r="BM266" s="247"/>
      <c r="BN266" s="247"/>
      <c r="BO266" s="247"/>
      <c r="BP266" s="247"/>
      <c r="BQ266" s="247"/>
      <c r="BR266" s="247"/>
      <c r="BS266" s="247"/>
      <c r="BT266" s="247"/>
      <c r="BU266" s="247"/>
      <c r="BV266" s="247"/>
      <c r="BW266" s="247"/>
      <c r="BX266" s="247"/>
      <c r="BY266" s="247"/>
      <c r="BZ266" s="247"/>
      <c r="CA266" s="247"/>
      <c r="CB266" s="247"/>
      <c r="CC266" s="247"/>
      <c r="CD266" s="247"/>
      <c r="CE266" s="247"/>
      <c r="CF266" s="247"/>
      <c r="CG266" s="247"/>
      <c r="CH266" s="247"/>
      <c r="CI266" s="247"/>
      <c r="CJ266" s="247"/>
      <c r="CK266" s="247"/>
      <c r="CL266" s="247"/>
      <c r="CM266" s="247"/>
      <c r="CN266" s="247"/>
      <c r="CO266" s="247"/>
      <c r="CP266" s="247"/>
      <c r="CQ266" s="247"/>
      <c r="CR266" s="247"/>
      <c r="CS266" s="247"/>
      <c r="CT266" s="247"/>
      <c r="CU266" s="247"/>
      <c r="CV266" s="247"/>
      <c r="CW266" s="247"/>
      <c r="CX266" s="247"/>
      <c r="CY266" s="247"/>
    </row>
    <row r="267" spans="1:257" s="16" customForma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row>
    <row r="268" spans="1:257" s="16" customForma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spans="1:257" s="16" customForma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spans="1:257" s="16" customForma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spans="1:257" s="16" customForma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spans="1:257" s="16" customForma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spans="1:257" s="16" customForma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row r="274" spans="1:257" s="16" customForma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row>
  </sheetData>
  <mergeCells count="1582">
    <mergeCell ref="CQ71:CY71"/>
    <mergeCell ref="CQ72:CY72"/>
    <mergeCell ref="BY116:CG116"/>
    <mergeCell ref="CH116:CP116"/>
    <mergeCell ref="A199:AU199"/>
    <mergeCell ref="AV199:AY199"/>
    <mergeCell ref="AZ199:BE199"/>
    <mergeCell ref="BF199:BJ199"/>
    <mergeCell ref="BK199:BO199"/>
    <mergeCell ref="BP199:BX199"/>
    <mergeCell ref="BY199:CG199"/>
    <mergeCell ref="CH199:CP199"/>
    <mergeCell ref="CQ199:CY199"/>
    <mergeCell ref="A204:AU204"/>
    <mergeCell ref="AV204:AY204"/>
    <mergeCell ref="AZ204:BE204"/>
    <mergeCell ref="BF204:BJ204"/>
    <mergeCell ref="BK204:BO204"/>
    <mergeCell ref="BP204:BX204"/>
    <mergeCell ref="BY204:CG204"/>
    <mergeCell ref="CH204:CP204"/>
    <mergeCell ref="CQ204:CY204"/>
    <mergeCell ref="A116:AU116"/>
    <mergeCell ref="AV116:AY116"/>
    <mergeCell ref="AZ116:BE116"/>
    <mergeCell ref="BF116:BJ116"/>
    <mergeCell ref="BK116:BO116"/>
    <mergeCell ref="BP116:BW116"/>
    <mergeCell ref="CQ116:CY116"/>
    <mergeCell ref="A203:AU203"/>
    <mergeCell ref="AV203:AY203"/>
    <mergeCell ref="AZ203:BE203"/>
    <mergeCell ref="BK203:BO203"/>
    <mergeCell ref="CH72:CP72"/>
    <mergeCell ref="AV115:AY115"/>
    <mergeCell ref="AZ115:BE115"/>
    <mergeCell ref="BF115:BJ115"/>
    <mergeCell ref="BK115:BO115"/>
    <mergeCell ref="BP115:BX115"/>
    <mergeCell ref="BY115:CG115"/>
    <mergeCell ref="CH115:CP115"/>
    <mergeCell ref="AZ109:BE109"/>
    <mergeCell ref="BF109:BJ109"/>
    <mergeCell ref="BK109:BO109"/>
    <mergeCell ref="BP109:BX109"/>
    <mergeCell ref="BY109:CG109"/>
    <mergeCell ref="CH109:CP109"/>
    <mergeCell ref="A112:AU112"/>
    <mergeCell ref="A113:AU113"/>
    <mergeCell ref="A114:AU114"/>
    <mergeCell ref="BP203:BX203"/>
    <mergeCell ref="BY203:CG203"/>
    <mergeCell ref="CH203:CP203"/>
    <mergeCell ref="CH137:CP137"/>
    <mergeCell ref="BY128:CG128"/>
    <mergeCell ref="BY129:CG129"/>
    <mergeCell ref="BY130:CG130"/>
    <mergeCell ref="BY131:CG131"/>
    <mergeCell ref="BY132:CG132"/>
    <mergeCell ref="A197:AU197"/>
    <mergeCell ref="AV197:AY197"/>
    <mergeCell ref="AZ197:BE197"/>
    <mergeCell ref="BF197:BJ197"/>
    <mergeCell ref="BK197:BO197"/>
    <mergeCell ref="CZ66:DH68"/>
    <mergeCell ref="CQ69:CY69"/>
    <mergeCell ref="CQ70:CY70"/>
    <mergeCell ref="CQ73:CY73"/>
    <mergeCell ref="CQ74:CY74"/>
    <mergeCell ref="A234:AU234"/>
    <mergeCell ref="AV234:AY234"/>
    <mergeCell ref="AZ234:BE234"/>
    <mergeCell ref="BF234:BJ234"/>
    <mergeCell ref="BK234:BO234"/>
    <mergeCell ref="BP234:BX234"/>
    <mergeCell ref="BY234:CG234"/>
    <mergeCell ref="CH234:CP234"/>
    <mergeCell ref="CQ234:CY234"/>
    <mergeCell ref="A233:AU233"/>
    <mergeCell ref="AV233:AY233"/>
    <mergeCell ref="AZ233:BE233"/>
    <mergeCell ref="BF233:BJ233"/>
    <mergeCell ref="BK233:BO233"/>
    <mergeCell ref="BP233:BX233"/>
    <mergeCell ref="BY233:CG233"/>
    <mergeCell ref="CH233:CP233"/>
    <mergeCell ref="CQ233:CY233"/>
    <mergeCell ref="A230:AU230"/>
    <mergeCell ref="AV230:AY230"/>
    <mergeCell ref="AZ230:BE230"/>
    <mergeCell ref="BF230:BJ230"/>
    <mergeCell ref="BK230:BO230"/>
    <mergeCell ref="BP230:BX230"/>
    <mergeCell ref="BY230:CG230"/>
    <mergeCell ref="CH230:CP230"/>
    <mergeCell ref="BF203:BJ203"/>
    <mergeCell ref="CQ230:CY230"/>
    <mergeCell ref="A229:AU229"/>
    <mergeCell ref="AV229:AY229"/>
    <mergeCell ref="AZ229:BE229"/>
    <mergeCell ref="BF229:BJ229"/>
    <mergeCell ref="BK229:BO229"/>
    <mergeCell ref="BP229:BX229"/>
    <mergeCell ref="BY229:CG229"/>
    <mergeCell ref="CH229:CP229"/>
    <mergeCell ref="CQ229:CY229"/>
    <mergeCell ref="A228:AU228"/>
    <mergeCell ref="AV228:AY228"/>
    <mergeCell ref="AZ228:BE228"/>
    <mergeCell ref="BF228:BJ228"/>
    <mergeCell ref="BK228:BO228"/>
    <mergeCell ref="BP228:BX228"/>
    <mergeCell ref="BY228:CG228"/>
    <mergeCell ref="CH228:CP228"/>
    <mergeCell ref="CQ228:CY228"/>
    <mergeCell ref="A227:AU227"/>
    <mergeCell ref="AV227:AY227"/>
    <mergeCell ref="AZ227:BE227"/>
    <mergeCell ref="BF227:BJ227"/>
    <mergeCell ref="BK227:BO227"/>
    <mergeCell ref="BP227:BX227"/>
    <mergeCell ref="BY227:CG227"/>
    <mergeCell ref="CH227:CP227"/>
    <mergeCell ref="CQ227:CY227"/>
    <mergeCell ref="A225:AU225"/>
    <mergeCell ref="AV225:AY225"/>
    <mergeCell ref="AZ225:BE225"/>
    <mergeCell ref="BF225:BJ225"/>
    <mergeCell ref="BK225:BO225"/>
    <mergeCell ref="BP225:BX225"/>
    <mergeCell ref="BY225:CG225"/>
    <mergeCell ref="CH225:CP225"/>
    <mergeCell ref="CQ225:CY225"/>
    <mergeCell ref="A226:AU226"/>
    <mergeCell ref="AV226:AY226"/>
    <mergeCell ref="AZ226:BE226"/>
    <mergeCell ref="BF226:BJ226"/>
    <mergeCell ref="BK226:BO226"/>
    <mergeCell ref="BP226:BW226"/>
    <mergeCell ref="CQ226:CY226"/>
    <mergeCell ref="CH226:CP226"/>
    <mergeCell ref="BY226:CG226"/>
    <mergeCell ref="A224:AU224"/>
    <mergeCell ref="AV224:AY224"/>
    <mergeCell ref="AZ224:BE224"/>
    <mergeCell ref="BF224:BJ224"/>
    <mergeCell ref="BK224:BO224"/>
    <mergeCell ref="BP224:BX224"/>
    <mergeCell ref="BY224:CG224"/>
    <mergeCell ref="CH224:CP224"/>
    <mergeCell ref="CQ224:CY224"/>
    <mergeCell ref="A223:AU223"/>
    <mergeCell ref="AV223:AY223"/>
    <mergeCell ref="AZ223:BE223"/>
    <mergeCell ref="BF223:BJ223"/>
    <mergeCell ref="BK223:BO223"/>
    <mergeCell ref="BP223:BX223"/>
    <mergeCell ref="BY223:CG223"/>
    <mergeCell ref="CH223:CP223"/>
    <mergeCell ref="CQ223:CY223"/>
    <mergeCell ref="CQ220:CY220"/>
    <mergeCell ref="A217:AU217"/>
    <mergeCell ref="AV217:AY217"/>
    <mergeCell ref="AZ217:BE217"/>
    <mergeCell ref="BF217:BJ217"/>
    <mergeCell ref="BK217:BO217"/>
    <mergeCell ref="BP217:BX217"/>
    <mergeCell ref="BY217:CG217"/>
    <mergeCell ref="CH217:CP217"/>
    <mergeCell ref="CQ217:CY217"/>
    <mergeCell ref="BY218:CG218"/>
    <mergeCell ref="CH218:CP218"/>
    <mergeCell ref="CQ218:CY218"/>
    <mergeCell ref="A221:AU221"/>
    <mergeCell ref="AV221:AY221"/>
    <mergeCell ref="AZ221:BE221"/>
    <mergeCell ref="BF221:BJ221"/>
    <mergeCell ref="BK221:BO221"/>
    <mergeCell ref="BP221:BX221"/>
    <mergeCell ref="BY221:CG221"/>
    <mergeCell ref="CH221:CP221"/>
    <mergeCell ref="CQ221:CY221"/>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BP214:BX214"/>
    <mergeCell ref="BY215:CG215"/>
    <mergeCell ref="CH215:CP215"/>
    <mergeCell ref="CQ215:CY215"/>
    <mergeCell ref="A213:AU213"/>
    <mergeCell ref="AV213:AY213"/>
    <mergeCell ref="AZ213:BE213"/>
    <mergeCell ref="BF213:BJ213"/>
    <mergeCell ref="BK213:BO213"/>
    <mergeCell ref="BP213:BX213"/>
    <mergeCell ref="BY213:CG213"/>
    <mergeCell ref="CH213:CP213"/>
    <mergeCell ref="CQ213:CY213"/>
    <mergeCell ref="A214:AU214"/>
    <mergeCell ref="AV214:AY214"/>
    <mergeCell ref="AZ214:BE214"/>
    <mergeCell ref="BF214:BJ214"/>
    <mergeCell ref="BK214:BO214"/>
    <mergeCell ref="BP215:BX215"/>
    <mergeCell ref="BY214:CG214"/>
    <mergeCell ref="CH214:CP214"/>
    <mergeCell ref="CQ214:CY214"/>
    <mergeCell ref="A212:AU212"/>
    <mergeCell ref="AV212:AY212"/>
    <mergeCell ref="AZ212:BE212"/>
    <mergeCell ref="BF212:BJ212"/>
    <mergeCell ref="BK212:BO212"/>
    <mergeCell ref="BP212:BX212"/>
    <mergeCell ref="BY212:CG212"/>
    <mergeCell ref="CH212:CP212"/>
    <mergeCell ref="CQ212:CY212"/>
    <mergeCell ref="A211:AU211"/>
    <mergeCell ref="AV211:AY211"/>
    <mergeCell ref="AZ211:BE211"/>
    <mergeCell ref="BF211:BJ211"/>
    <mergeCell ref="BK211:BO211"/>
    <mergeCell ref="BP211:BX211"/>
    <mergeCell ref="BY211:CG211"/>
    <mergeCell ref="CH211:CP211"/>
    <mergeCell ref="CQ211:CY211"/>
    <mergeCell ref="A209:AU209"/>
    <mergeCell ref="AV209:AY209"/>
    <mergeCell ref="AZ209:BE209"/>
    <mergeCell ref="BF209:BJ209"/>
    <mergeCell ref="BK209:BO209"/>
    <mergeCell ref="BP209:BX209"/>
    <mergeCell ref="BY209:CG209"/>
    <mergeCell ref="CH209:CP209"/>
    <mergeCell ref="CQ209:CY209"/>
    <mergeCell ref="A210:AU210"/>
    <mergeCell ref="AV210:AY210"/>
    <mergeCell ref="AZ210:BE210"/>
    <mergeCell ref="BF210:BJ210"/>
    <mergeCell ref="BK210:BO210"/>
    <mergeCell ref="BP210:BX210"/>
    <mergeCell ref="BY210:CG210"/>
    <mergeCell ref="CH210:CP210"/>
    <mergeCell ref="CQ210:CY210"/>
    <mergeCell ref="A208:AU208"/>
    <mergeCell ref="AV208:AY208"/>
    <mergeCell ref="AZ208:BE208"/>
    <mergeCell ref="BF208:BJ208"/>
    <mergeCell ref="BK208:BO208"/>
    <mergeCell ref="BP208:BX208"/>
    <mergeCell ref="BY208:CG208"/>
    <mergeCell ref="CH208:CP208"/>
    <mergeCell ref="CQ208:CY208"/>
    <mergeCell ref="A207:AU207"/>
    <mergeCell ref="AV207:AY207"/>
    <mergeCell ref="AZ207:BE207"/>
    <mergeCell ref="BF207:BJ207"/>
    <mergeCell ref="BK207:BO207"/>
    <mergeCell ref="BP207:BX207"/>
    <mergeCell ref="BY207:CG207"/>
    <mergeCell ref="CH207:CP207"/>
    <mergeCell ref="CQ207:CY207"/>
    <mergeCell ref="CQ203:CY203"/>
    <mergeCell ref="BP198:BX198"/>
    <mergeCell ref="BY198:CG198"/>
    <mergeCell ref="CH198:CP198"/>
    <mergeCell ref="CQ198:CY198"/>
    <mergeCell ref="A202:AU202"/>
    <mergeCell ref="AV202:AY202"/>
    <mergeCell ref="AZ202:BE202"/>
    <mergeCell ref="BF202:BJ202"/>
    <mergeCell ref="BK202:BO202"/>
    <mergeCell ref="BP202:BX202"/>
    <mergeCell ref="BY202:CG202"/>
    <mergeCell ref="CH202:CP202"/>
    <mergeCell ref="CQ202:CY202"/>
    <mergeCell ref="A201:AU201"/>
    <mergeCell ref="AV201:AY201"/>
    <mergeCell ref="AZ201:BE201"/>
    <mergeCell ref="BF201:BJ201"/>
    <mergeCell ref="BK201:BO201"/>
    <mergeCell ref="BP201:BX201"/>
    <mergeCell ref="BY201:CG201"/>
    <mergeCell ref="CH201:CP201"/>
    <mergeCell ref="CQ201:CY201"/>
    <mergeCell ref="A200:AU200"/>
    <mergeCell ref="AV200:AY200"/>
    <mergeCell ref="AZ200:BE200"/>
    <mergeCell ref="BF200:BJ200"/>
    <mergeCell ref="BK200:BO200"/>
    <mergeCell ref="BP200:BX200"/>
    <mergeCell ref="BY200:CG200"/>
    <mergeCell ref="CH200:CP200"/>
    <mergeCell ref="CQ200:CY200"/>
    <mergeCell ref="CQ192:CY193"/>
    <mergeCell ref="A193:AU193"/>
    <mergeCell ref="A190:AU190"/>
    <mergeCell ref="AV190:AY191"/>
    <mergeCell ref="AZ190:BE191"/>
    <mergeCell ref="BF190:BJ191"/>
    <mergeCell ref="A175:AU175"/>
    <mergeCell ref="AV175:AY175"/>
    <mergeCell ref="AZ175:BE175"/>
    <mergeCell ref="BF175:BJ175"/>
    <mergeCell ref="BK175:BO175"/>
    <mergeCell ref="BP175:BX175"/>
    <mergeCell ref="BY175:CG175"/>
    <mergeCell ref="CH175:CP175"/>
    <mergeCell ref="CQ175:CY175"/>
    <mergeCell ref="A171:AU171"/>
    <mergeCell ref="AV171:AY172"/>
    <mergeCell ref="A172:AU172"/>
    <mergeCell ref="AZ171:BE172"/>
    <mergeCell ref="BK190:BO191"/>
    <mergeCell ref="BP190:BX191"/>
    <mergeCell ref="BY190:CG191"/>
    <mergeCell ref="CH190:CP191"/>
    <mergeCell ref="CQ190:CY191"/>
    <mergeCell ref="A191:AU191"/>
    <mergeCell ref="A189:AU189"/>
    <mergeCell ref="AV189:AY189"/>
    <mergeCell ref="AZ189:BE189"/>
    <mergeCell ref="BF189:BJ189"/>
    <mergeCell ref="BK189:BO189"/>
    <mergeCell ref="BP189:BX189"/>
    <mergeCell ref="BY189:CG189"/>
    <mergeCell ref="BP197:BX197"/>
    <mergeCell ref="BY197:CG197"/>
    <mergeCell ref="CH197:CP197"/>
    <mergeCell ref="CQ197:CY197"/>
    <mergeCell ref="A176:AU176"/>
    <mergeCell ref="AV176:AY176"/>
    <mergeCell ref="AZ176:BE176"/>
    <mergeCell ref="BF176:BJ176"/>
    <mergeCell ref="BK176:BO176"/>
    <mergeCell ref="BP176:BX176"/>
    <mergeCell ref="BY176:CG176"/>
    <mergeCell ref="CH176:CP176"/>
    <mergeCell ref="CQ176:CY176"/>
    <mergeCell ref="A192:AU192"/>
    <mergeCell ref="AV192:AY193"/>
    <mergeCell ref="AZ192:BE193"/>
    <mergeCell ref="BF192:BJ193"/>
    <mergeCell ref="BK192:BO193"/>
    <mergeCell ref="BP192:BX193"/>
    <mergeCell ref="BY192:CG193"/>
    <mergeCell ref="CH192:CP193"/>
    <mergeCell ref="CQ194:CY194"/>
    <mergeCell ref="A195:AU195"/>
    <mergeCell ref="AV195:AY196"/>
    <mergeCell ref="AZ195:BE196"/>
    <mergeCell ref="BF195:BJ196"/>
    <mergeCell ref="BK195:BO196"/>
    <mergeCell ref="BP195:BX196"/>
    <mergeCell ref="BY195:CG196"/>
    <mergeCell ref="CH195:CP196"/>
    <mergeCell ref="CQ195:CY196"/>
    <mergeCell ref="CH187:CP188"/>
    <mergeCell ref="A165:AU165"/>
    <mergeCell ref="AV165:AY165"/>
    <mergeCell ref="AZ165:BE165"/>
    <mergeCell ref="BF165:BJ165"/>
    <mergeCell ref="BK165:BO165"/>
    <mergeCell ref="BP165:BX165"/>
    <mergeCell ref="BY165:CG165"/>
    <mergeCell ref="CH165:CP165"/>
    <mergeCell ref="CQ165:CY165"/>
    <mergeCell ref="CQ128:CY128"/>
    <mergeCell ref="CQ129:CY129"/>
    <mergeCell ref="CQ130:CY130"/>
    <mergeCell ref="CQ131:CY131"/>
    <mergeCell ref="CQ132:CY132"/>
    <mergeCell ref="CQ133:CY133"/>
    <mergeCell ref="CQ134:CY134"/>
    <mergeCell ref="CQ135:CY135"/>
    <mergeCell ref="CQ137:CY137"/>
    <mergeCell ref="CH128:CP128"/>
    <mergeCell ref="CH129:CP129"/>
    <mergeCell ref="CH130:CP130"/>
    <mergeCell ref="CH131:CP131"/>
    <mergeCell ref="CH132:CP132"/>
    <mergeCell ref="CH133:CP133"/>
    <mergeCell ref="CH134:CP134"/>
    <mergeCell ref="CH135:CP135"/>
    <mergeCell ref="A163:AU163"/>
    <mergeCell ref="A164:AU164"/>
    <mergeCell ref="AV164:AY164"/>
    <mergeCell ref="AZ164:BE164"/>
    <mergeCell ref="BF164:BJ164"/>
    <mergeCell ref="CQ160:CY160"/>
    <mergeCell ref="BK121:BO121"/>
    <mergeCell ref="BP121:BX121"/>
    <mergeCell ref="BY121:CG121"/>
    <mergeCell ref="AV128:AY128"/>
    <mergeCell ref="AV129:AY129"/>
    <mergeCell ref="AV130:AY130"/>
    <mergeCell ref="AV131:AY131"/>
    <mergeCell ref="AV132:AY132"/>
    <mergeCell ref="AV133:AY133"/>
    <mergeCell ref="AV134:AY134"/>
    <mergeCell ref="AV135:AY135"/>
    <mergeCell ref="AV137:AY137"/>
    <mergeCell ref="BK128:BO128"/>
    <mergeCell ref="BK129:BO129"/>
    <mergeCell ref="BK130:BO130"/>
    <mergeCell ref="BK131:BO131"/>
    <mergeCell ref="BK132:BO132"/>
    <mergeCell ref="BK133:BO133"/>
    <mergeCell ref="BK134:BO134"/>
    <mergeCell ref="BK135:BO135"/>
    <mergeCell ref="AZ129:BE129"/>
    <mergeCell ref="AZ130:BE130"/>
    <mergeCell ref="AZ131:BE131"/>
    <mergeCell ref="AZ132:BE132"/>
    <mergeCell ref="AZ133:BE133"/>
    <mergeCell ref="AZ134:BE134"/>
    <mergeCell ref="BF124:BJ125"/>
    <mergeCell ref="BK124:BO125"/>
    <mergeCell ref="BP124:BX125"/>
    <mergeCell ref="BY124:CG125"/>
    <mergeCell ref="CH121:CP121"/>
    <mergeCell ref="A126:AU126"/>
    <mergeCell ref="AV126:AY127"/>
    <mergeCell ref="AZ126:BE127"/>
    <mergeCell ref="BF126:BJ127"/>
    <mergeCell ref="BK126:BO127"/>
    <mergeCell ref="BP126:BX127"/>
    <mergeCell ref="BY126:CG127"/>
    <mergeCell ref="CH126:CP127"/>
    <mergeCell ref="AZ128:BE128"/>
    <mergeCell ref="BK137:BO137"/>
    <mergeCell ref="BF128:BJ128"/>
    <mergeCell ref="BF129:BJ129"/>
    <mergeCell ref="BF130:BJ130"/>
    <mergeCell ref="BF131:BJ131"/>
    <mergeCell ref="BF132:BJ132"/>
    <mergeCell ref="BF133:BJ133"/>
    <mergeCell ref="BF134:BJ134"/>
    <mergeCell ref="BF135:BJ135"/>
    <mergeCell ref="BF137:BJ137"/>
    <mergeCell ref="A128:AU128"/>
    <mergeCell ref="A129:AU129"/>
    <mergeCell ref="A130:AU130"/>
    <mergeCell ref="A131:AU131"/>
    <mergeCell ref="A132:AU132"/>
    <mergeCell ref="A133:AU133"/>
    <mergeCell ref="A134:AU134"/>
    <mergeCell ref="A135:AU135"/>
    <mergeCell ref="A137:AU137"/>
    <mergeCell ref="BY133:CG133"/>
    <mergeCell ref="BY134:CG134"/>
    <mergeCell ref="BY135:CG135"/>
    <mergeCell ref="CQ121:CY121"/>
    <mergeCell ref="A120:AU120"/>
    <mergeCell ref="AV120:AY120"/>
    <mergeCell ref="AZ120:BE120"/>
    <mergeCell ref="BF120:BJ120"/>
    <mergeCell ref="BK120:BO120"/>
    <mergeCell ref="BP120:BX120"/>
    <mergeCell ref="BY120:CG120"/>
    <mergeCell ref="CH120:CP120"/>
    <mergeCell ref="CQ120:CY120"/>
    <mergeCell ref="A118:AU118"/>
    <mergeCell ref="AV118:AY118"/>
    <mergeCell ref="AZ118:BE118"/>
    <mergeCell ref="BF118:BJ118"/>
    <mergeCell ref="BK118:BO118"/>
    <mergeCell ref="BP118:BX118"/>
    <mergeCell ref="BY118:CG118"/>
    <mergeCell ref="CH118:CP118"/>
    <mergeCell ref="CQ118:CY118"/>
    <mergeCell ref="A119:AU119"/>
    <mergeCell ref="AV119:AY119"/>
    <mergeCell ref="AZ119:BE119"/>
    <mergeCell ref="BF119:BJ119"/>
    <mergeCell ref="BK119:BO119"/>
    <mergeCell ref="BP119:BX119"/>
    <mergeCell ref="BY119:CG119"/>
    <mergeCell ref="CH119:CP119"/>
    <mergeCell ref="CQ119:CY119"/>
    <mergeCell ref="A121:AU121"/>
    <mergeCell ref="AV121:AY121"/>
    <mergeCell ref="AZ121:BE121"/>
    <mergeCell ref="BF121:BJ121"/>
    <mergeCell ref="AZ114:BE114"/>
    <mergeCell ref="BF114:BJ114"/>
    <mergeCell ref="BK114:BO114"/>
    <mergeCell ref="BP114:BX114"/>
    <mergeCell ref="BY114:CG114"/>
    <mergeCell ref="CH114:CP114"/>
    <mergeCell ref="CQ114:CY114"/>
    <mergeCell ref="AZ111:BE111"/>
    <mergeCell ref="BF111:BJ111"/>
    <mergeCell ref="BK111:BO111"/>
    <mergeCell ref="BP111:BX111"/>
    <mergeCell ref="BY111:CG111"/>
    <mergeCell ref="CH111:CP111"/>
    <mergeCell ref="CQ111:CY111"/>
    <mergeCell ref="AZ112:BE112"/>
    <mergeCell ref="BF112:BJ112"/>
    <mergeCell ref="BK112:BO112"/>
    <mergeCell ref="BP112:BX112"/>
    <mergeCell ref="BY112:CG112"/>
    <mergeCell ref="CH112:CP112"/>
    <mergeCell ref="CQ112:CY112"/>
    <mergeCell ref="BK86:BO86"/>
    <mergeCell ref="BP86:BX86"/>
    <mergeCell ref="BY86:CG86"/>
    <mergeCell ref="CH86:CP86"/>
    <mergeCell ref="CQ86:CY86"/>
    <mergeCell ref="BF89:BJ89"/>
    <mergeCell ref="A108:AU108"/>
    <mergeCell ref="A105:AU105"/>
    <mergeCell ref="AV105:AY106"/>
    <mergeCell ref="AZ105:BE106"/>
    <mergeCell ref="BF105:BJ106"/>
    <mergeCell ref="BK105:BO106"/>
    <mergeCell ref="BP105:BX106"/>
    <mergeCell ref="BY105:CG106"/>
    <mergeCell ref="CH105:CP106"/>
    <mergeCell ref="CQ105:CY106"/>
    <mergeCell ref="A106:AU106"/>
    <mergeCell ref="A104:AU104"/>
    <mergeCell ref="AV104:AY104"/>
    <mergeCell ref="AZ104:BE104"/>
    <mergeCell ref="BF104:BJ104"/>
    <mergeCell ref="BF100:BJ102"/>
    <mergeCell ref="BK100:BO102"/>
    <mergeCell ref="BP100:BX102"/>
    <mergeCell ref="BP103:BX103"/>
    <mergeCell ref="BY103:CG103"/>
    <mergeCell ref="CH103:CP103"/>
    <mergeCell ref="CQ103:CY103"/>
    <mergeCell ref="CQ100:CY102"/>
    <mergeCell ref="A98:AU98"/>
    <mergeCell ref="AV98:AY98"/>
    <mergeCell ref="AV81:AY81"/>
    <mergeCell ref="AV83:AY83"/>
    <mergeCell ref="AV84:AY84"/>
    <mergeCell ref="AV85:AY85"/>
    <mergeCell ref="AV86:AY86"/>
    <mergeCell ref="AV89:AY89"/>
    <mergeCell ref="AZ81:BE81"/>
    <mergeCell ref="CQ109:CY109"/>
    <mergeCell ref="AZ110:BE110"/>
    <mergeCell ref="BF110:BJ110"/>
    <mergeCell ref="BK110:BO110"/>
    <mergeCell ref="BP110:BX110"/>
    <mergeCell ref="BY110:CG110"/>
    <mergeCell ref="CH110:CP110"/>
    <mergeCell ref="CQ110:CY110"/>
    <mergeCell ref="A109:AU109"/>
    <mergeCell ref="A110:AU110"/>
    <mergeCell ref="BK104:BO104"/>
    <mergeCell ref="BP104:BX104"/>
    <mergeCell ref="BY104:CG104"/>
    <mergeCell ref="CH104:CP104"/>
    <mergeCell ref="CQ104:CY104"/>
    <mergeCell ref="A101:AU101"/>
    <mergeCell ref="A102:AU102"/>
    <mergeCell ref="A103:AU103"/>
    <mergeCell ref="AV103:AY103"/>
    <mergeCell ref="AZ103:BE103"/>
    <mergeCell ref="BF103:BJ103"/>
    <mergeCell ref="BK103:BO103"/>
    <mergeCell ref="A100:AU100"/>
    <mergeCell ref="AV100:AY102"/>
    <mergeCell ref="AZ100:BE102"/>
    <mergeCell ref="BY78:CG78"/>
    <mergeCell ref="CH78:CP78"/>
    <mergeCell ref="CQ78:CY78"/>
    <mergeCell ref="A78:AU78"/>
    <mergeCell ref="AV78:AY78"/>
    <mergeCell ref="AZ78:BE78"/>
    <mergeCell ref="BF78:BJ78"/>
    <mergeCell ref="A115:AU115"/>
    <mergeCell ref="AV109:AY109"/>
    <mergeCell ref="AV110:AY110"/>
    <mergeCell ref="AV111:AY111"/>
    <mergeCell ref="AV112:AY112"/>
    <mergeCell ref="AV113:AY113"/>
    <mergeCell ref="BF81:BJ81"/>
    <mergeCell ref="BK81:BO81"/>
    <mergeCell ref="BP81:BX81"/>
    <mergeCell ref="BK89:BO89"/>
    <mergeCell ref="BP89:BX89"/>
    <mergeCell ref="A107:AU107"/>
    <mergeCell ref="AV107:AY108"/>
    <mergeCell ref="AZ107:BE108"/>
    <mergeCell ref="BF107:BJ108"/>
    <mergeCell ref="BK107:BO108"/>
    <mergeCell ref="BP107:BX108"/>
    <mergeCell ref="A99:AU99"/>
    <mergeCell ref="AV99:AY99"/>
    <mergeCell ref="AZ99:BE99"/>
    <mergeCell ref="BF99:BJ99"/>
    <mergeCell ref="BK99:BO99"/>
    <mergeCell ref="BP99:BX99"/>
    <mergeCell ref="A81:AU81"/>
    <mergeCell ref="A83:AU83"/>
    <mergeCell ref="CH73:CP73"/>
    <mergeCell ref="BK78:BO78"/>
    <mergeCell ref="CQ75:CY75"/>
    <mergeCell ref="A76:AU76"/>
    <mergeCell ref="AV76:AY77"/>
    <mergeCell ref="AZ76:BE77"/>
    <mergeCell ref="BF76:BJ77"/>
    <mergeCell ref="BK76:BO77"/>
    <mergeCell ref="BP76:BX77"/>
    <mergeCell ref="BY76:CG77"/>
    <mergeCell ref="AZ83:BE83"/>
    <mergeCell ref="AZ84:BE84"/>
    <mergeCell ref="AZ85:BE85"/>
    <mergeCell ref="AZ86:BE86"/>
    <mergeCell ref="AZ89:BE89"/>
    <mergeCell ref="A86:AU86"/>
    <mergeCell ref="A89:AU89"/>
    <mergeCell ref="BF86:BJ86"/>
    <mergeCell ref="A82:AU82"/>
    <mergeCell ref="AV82:AY82"/>
    <mergeCell ref="AZ82:BE82"/>
    <mergeCell ref="CH84:CP84"/>
    <mergeCell ref="CQ84:CY84"/>
    <mergeCell ref="BF85:BJ85"/>
    <mergeCell ref="BK85:BO85"/>
    <mergeCell ref="BP85:BX85"/>
    <mergeCell ref="BY85:CG85"/>
    <mergeCell ref="CH85:CP85"/>
    <mergeCell ref="CQ85:CY85"/>
    <mergeCell ref="CH76:CP77"/>
    <mergeCell ref="CQ76:CY77"/>
    <mergeCell ref="BP78:BX78"/>
    <mergeCell ref="BP71:BW71"/>
    <mergeCell ref="BX71:CG71"/>
    <mergeCell ref="CH71:CP71"/>
    <mergeCell ref="A72:AU72"/>
    <mergeCell ref="AV72:AY72"/>
    <mergeCell ref="AZ72:BE72"/>
    <mergeCell ref="BF72:BJ72"/>
    <mergeCell ref="BK72:BO72"/>
    <mergeCell ref="BP72:BW72"/>
    <mergeCell ref="CH66:CP68"/>
    <mergeCell ref="BY81:CG81"/>
    <mergeCell ref="CH81:CP81"/>
    <mergeCell ref="CQ81:CY81"/>
    <mergeCell ref="BF83:BJ83"/>
    <mergeCell ref="BK83:BO83"/>
    <mergeCell ref="BP83:BX83"/>
    <mergeCell ref="BY83:CG83"/>
    <mergeCell ref="CH83:CP83"/>
    <mergeCell ref="CQ83:CY83"/>
    <mergeCell ref="BF82:BJ82"/>
    <mergeCell ref="BK82:BO82"/>
    <mergeCell ref="BK74:BO74"/>
    <mergeCell ref="BP74:BX74"/>
    <mergeCell ref="BY74:CG74"/>
    <mergeCell ref="CH74:CP74"/>
    <mergeCell ref="A73:AU73"/>
    <mergeCell ref="AV73:AY73"/>
    <mergeCell ref="AZ73:BE73"/>
    <mergeCell ref="BF73:BJ73"/>
    <mergeCell ref="BK73:BO73"/>
    <mergeCell ref="BP73:BX73"/>
    <mergeCell ref="BY73:CG73"/>
    <mergeCell ref="A261:CY261"/>
    <mergeCell ref="A262:CY262"/>
    <mergeCell ref="A263:CY264"/>
    <mergeCell ref="A266:CY266"/>
    <mergeCell ref="BY249:CG250"/>
    <mergeCell ref="CH249:CP250"/>
    <mergeCell ref="CQ249:CY250"/>
    <mergeCell ref="A250:AU250"/>
    <mergeCell ref="A257:CY258"/>
    <mergeCell ref="A260:CY260"/>
    <mergeCell ref="A249:AU249"/>
    <mergeCell ref="AV249:AY250"/>
    <mergeCell ref="AZ249:BE250"/>
    <mergeCell ref="BF249:BJ250"/>
    <mergeCell ref="BK249:BO250"/>
    <mergeCell ref="BP249:BX250"/>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A246:AU246"/>
    <mergeCell ref="AV246:AY246"/>
    <mergeCell ref="AZ246:BE246"/>
    <mergeCell ref="BF246:BJ246"/>
    <mergeCell ref="BK246:BO246"/>
    <mergeCell ref="BP246:BX246"/>
    <mergeCell ref="BY246:CG246"/>
    <mergeCell ref="CH246:CP246"/>
    <mergeCell ref="CQ246:CY246"/>
    <mergeCell ref="A244:AU244"/>
    <mergeCell ref="AV244:AY245"/>
    <mergeCell ref="AZ244:BE245"/>
    <mergeCell ref="BF244:BJ245"/>
    <mergeCell ref="BK244:BO245"/>
    <mergeCell ref="BP244:BX245"/>
    <mergeCell ref="BY244:CG245"/>
    <mergeCell ref="CH244:CP245"/>
    <mergeCell ref="CQ244:CY245"/>
    <mergeCell ref="A245:AU245"/>
    <mergeCell ref="A243:AU243"/>
    <mergeCell ref="AV243:AY243"/>
    <mergeCell ref="AZ243:BE243"/>
    <mergeCell ref="BF243:BJ243"/>
    <mergeCell ref="BK243:BO243"/>
    <mergeCell ref="BP243:BX243"/>
    <mergeCell ref="BY243:CG243"/>
    <mergeCell ref="CH243:CP243"/>
    <mergeCell ref="CQ243:CY243"/>
    <mergeCell ref="A242:AU242"/>
    <mergeCell ref="AV242:AY242"/>
    <mergeCell ref="AZ242:BE242"/>
    <mergeCell ref="BF242:BJ242"/>
    <mergeCell ref="BK242:BO242"/>
    <mergeCell ref="BP242:BX242"/>
    <mergeCell ref="BY242:CG242"/>
    <mergeCell ref="CH242:CP242"/>
    <mergeCell ref="CQ242:CY242"/>
    <mergeCell ref="A240:AU240"/>
    <mergeCell ref="AV240:AY241"/>
    <mergeCell ref="AZ240:BE241"/>
    <mergeCell ref="BF240:BJ241"/>
    <mergeCell ref="BK240:BO241"/>
    <mergeCell ref="BP240:BX241"/>
    <mergeCell ref="BY240:CG241"/>
    <mergeCell ref="CH240:CP241"/>
    <mergeCell ref="CQ240:CY241"/>
    <mergeCell ref="A241:AU241"/>
    <mergeCell ref="BY235:CG236"/>
    <mergeCell ref="CH235:CP236"/>
    <mergeCell ref="CQ235:CY236"/>
    <mergeCell ref="A236:AU236"/>
    <mergeCell ref="A237:AU237"/>
    <mergeCell ref="AV237:AY239"/>
    <mergeCell ref="AZ237:BE239"/>
    <mergeCell ref="BF237:BJ239"/>
    <mergeCell ref="BK237:BO239"/>
    <mergeCell ref="BP237:BX239"/>
    <mergeCell ref="A235:AU235"/>
    <mergeCell ref="AV235:AY236"/>
    <mergeCell ref="AZ235:BE236"/>
    <mergeCell ref="BF235:BJ236"/>
    <mergeCell ref="BK235:BO236"/>
    <mergeCell ref="BP235:BX236"/>
    <mergeCell ref="BY237:CG239"/>
    <mergeCell ref="CH237:CP239"/>
    <mergeCell ref="CQ237:CY239"/>
    <mergeCell ref="A238:AU238"/>
    <mergeCell ref="A239:AU239"/>
    <mergeCell ref="A232:AU232"/>
    <mergeCell ref="AV232:AY232"/>
    <mergeCell ref="AZ232:BE232"/>
    <mergeCell ref="BF232:BJ232"/>
    <mergeCell ref="BK232:BO232"/>
    <mergeCell ref="BP232:BX232"/>
    <mergeCell ref="BY232:CG232"/>
    <mergeCell ref="CH232:CP232"/>
    <mergeCell ref="CQ232:CY232"/>
    <mergeCell ref="A231:AU231"/>
    <mergeCell ref="AV231:AY231"/>
    <mergeCell ref="AZ231:BE231"/>
    <mergeCell ref="BF231:BJ231"/>
    <mergeCell ref="BK231:BO231"/>
    <mergeCell ref="BP231:BX231"/>
    <mergeCell ref="BY231:CG231"/>
    <mergeCell ref="CH231:CP231"/>
    <mergeCell ref="CQ231:CY231"/>
    <mergeCell ref="A222:AU222"/>
    <mergeCell ref="AV222:AY222"/>
    <mergeCell ref="AZ222:BE222"/>
    <mergeCell ref="BF222:BJ222"/>
    <mergeCell ref="BK222:BO222"/>
    <mergeCell ref="BP222:BX222"/>
    <mergeCell ref="BY222:CG222"/>
    <mergeCell ref="A218:AU218"/>
    <mergeCell ref="AV218:AY218"/>
    <mergeCell ref="AZ218:BE218"/>
    <mergeCell ref="BF218:BJ218"/>
    <mergeCell ref="BK218:BO218"/>
    <mergeCell ref="BP218:BX218"/>
    <mergeCell ref="CH222:CP222"/>
    <mergeCell ref="CQ222:CY222"/>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0:BX220"/>
    <mergeCell ref="BY220:CG220"/>
    <mergeCell ref="CH220:CP220"/>
    <mergeCell ref="AV206:AY206"/>
    <mergeCell ref="AZ206:BE206"/>
    <mergeCell ref="BF206:BJ206"/>
    <mergeCell ref="BK206:BO206"/>
    <mergeCell ref="BP206:BX206"/>
    <mergeCell ref="BY206:CG206"/>
    <mergeCell ref="CH206:CP206"/>
    <mergeCell ref="CQ206:CY206"/>
    <mergeCell ref="A205:AU205"/>
    <mergeCell ref="AV205:AY205"/>
    <mergeCell ref="AZ205:BE205"/>
    <mergeCell ref="BF205:BJ205"/>
    <mergeCell ref="BK205:BO205"/>
    <mergeCell ref="BP205:BX205"/>
    <mergeCell ref="BY205:CG205"/>
    <mergeCell ref="CH205:CP205"/>
    <mergeCell ref="CQ205:CY205"/>
    <mergeCell ref="A206:AU206"/>
    <mergeCell ref="A198:AU198"/>
    <mergeCell ref="AV198:AY198"/>
    <mergeCell ref="AZ198:BE198"/>
    <mergeCell ref="BF198:BJ198"/>
    <mergeCell ref="BK198:BO198"/>
    <mergeCell ref="A194:AU194"/>
    <mergeCell ref="AV194:AY194"/>
    <mergeCell ref="AZ194:BE194"/>
    <mergeCell ref="BF194:BJ194"/>
    <mergeCell ref="BK194:BO194"/>
    <mergeCell ref="BP194:BX194"/>
    <mergeCell ref="BY194:CG194"/>
    <mergeCell ref="CH194:CP194"/>
    <mergeCell ref="A196:AU196"/>
    <mergeCell ref="CH189:CP189"/>
    <mergeCell ref="CQ189:CY189"/>
    <mergeCell ref="BY186:CG186"/>
    <mergeCell ref="CH186:CP186"/>
    <mergeCell ref="CQ186:CY186"/>
    <mergeCell ref="A187:AU187"/>
    <mergeCell ref="AV187:AY188"/>
    <mergeCell ref="AZ187:BE188"/>
    <mergeCell ref="BF187:BJ188"/>
    <mergeCell ref="BK187:BO188"/>
    <mergeCell ref="BP187:BX188"/>
    <mergeCell ref="BY187:CG188"/>
    <mergeCell ref="A186:AU186"/>
    <mergeCell ref="AV186:AY186"/>
    <mergeCell ref="AZ186:BE186"/>
    <mergeCell ref="BF186:BJ186"/>
    <mergeCell ref="BK186:BO186"/>
    <mergeCell ref="BP186:BX186"/>
    <mergeCell ref="CQ187:CY188"/>
    <mergeCell ref="A188:AU188"/>
    <mergeCell ref="A185:AU185"/>
    <mergeCell ref="AV185:AY185"/>
    <mergeCell ref="AZ185:BE185"/>
    <mergeCell ref="BF185:BJ185"/>
    <mergeCell ref="BK185:BO185"/>
    <mergeCell ref="BP185:BX185"/>
    <mergeCell ref="BY185:CG185"/>
    <mergeCell ref="CH185:CP185"/>
    <mergeCell ref="CQ185:CY185"/>
    <mergeCell ref="A184:AU184"/>
    <mergeCell ref="AV184:AY184"/>
    <mergeCell ref="AZ184:BE184"/>
    <mergeCell ref="BF184:BJ184"/>
    <mergeCell ref="BK184:BO184"/>
    <mergeCell ref="BP184:BX184"/>
    <mergeCell ref="BY184:CG184"/>
    <mergeCell ref="CH184:CP184"/>
    <mergeCell ref="CQ184:CY184"/>
    <mergeCell ref="BY182:CG182"/>
    <mergeCell ref="CH182:CP182"/>
    <mergeCell ref="CQ182:CY182"/>
    <mergeCell ref="A183:AU183"/>
    <mergeCell ref="AV183:AY183"/>
    <mergeCell ref="AZ183:BE183"/>
    <mergeCell ref="BF183:BJ183"/>
    <mergeCell ref="BK183:BO183"/>
    <mergeCell ref="BP183:BX183"/>
    <mergeCell ref="BY183:CG183"/>
    <mergeCell ref="A182:AU182"/>
    <mergeCell ref="AV182:AY182"/>
    <mergeCell ref="AZ182:BE182"/>
    <mergeCell ref="BF182:BJ182"/>
    <mergeCell ref="BK182:BO182"/>
    <mergeCell ref="BP182:BX182"/>
    <mergeCell ref="CH183:CP183"/>
    <mergeCell ref="CQ183:CY183"/>
    <mergeCell ref="A181:AU181"/>
    <mergeCell ref="AV181:AY181"/>
    <mergeCell ref="AZ181:BE181"/>
    <mergeCell ref="BF181:BJ181"/>
    <mergeCell ref="BK181:BO181"/>
    <mergeCell ref="BP181:BX181"/>
    <mergeCell ref="BY181:CG181"/>
    <mergeCell ref="CH181:CP181"/>
    <mergeCell ref="CQ181:CY181"/>
    <mergeCell ref="A180:AU180"/>
    <mergeCell ref="AV180:AY180"/>
    <mergeCell ref="AZ180:BE180"/>
    <mergeCell ref="BF180:BJ180"/>
    <mergeCell ref="BK180:BO180"/>
    <mergeCell ref="BP180:BX180"/>
    <mergeCell ref="BY180:CG180"/>
    <mergeCell ref="CH180:CP180"/>
    <mergeCell ref="CQ180:CY180"/>
    <mergeCell ref="A178:AU178"/>
    <mergeCell ref="AV178:AY179"/>
    <mergeCell ref="AZ178:BE179"/>
    <mergeCell ref="BF178:BJ179"/>
    <mergeCell ref="BK178:BO179"/>
    <mergeCell ref="BP178:BX179"/>
    <mergeCell ref="BY178:CG179"/>
    <mergeCell ref="CH178:CP179"/>
    <mergeCell ref="CQ178:CY179"/>
    <mergeCell ref="A179:AU179"/>
    <mergeCell ref="A177:AU177"/>
    <mergeCell ref="AV177:AY177"/>
    <mergeCell ref="AZ177:BE177"/>
    <mergeCell ref="BF177:BJ177"/>
    <mergeCell ref="BK177:BO177"/>
    <mergeCell ref="BP177:BX177"/>
    <mergeCell ref="BY177:CG177"/>
    <mergeCell ref="CH177:CP177"/>
    <mergeCell ref="CQ177:CY177"/>
    <mergeCell ref="A174:AU174"/>
    <mergeCell ref="AV174:AY174"/>
    <mergeCell ref="AZ174:BE174"/>
    <mergeCell ref="BF174:BJ174"/>
    <mergeCell ref="BK174:BO174"/>
    <mergeCell ref="BP174:BX174"/>
    <mergeCell ref="BY174:CG174"/>
    <mergeCell ref="CH174:CP174"/>
    <mergeCell ref="CQ174:CY174"/>
    <mergeCell ref="A169:AU169"/>
    <mergeCell ref="AV169:AY170"/>
    <mergeCell ref="AZ169:BE170"/>
    <mergeCell ref="BF169:BJ170"/>
    <mergeCell ref="BK169:BO170"/>
    <mergeCell ref="BP169:BX170"/>
    <mergeCell ref="BY169:CG170"/>
    <mergeCell ref="CH169:CP170"/>
    <mergeCell ref="CQ169:CY170"/>
    <mergeCell ref="A170:AU170"/>
    <mergeCell ref="BF171:BJ172"/>
    <mergeCell ref="BK171:BO172"/>
    <mergeCell ref="BP171:BX172"/>
    <mergeCell ref="BY171:CG172"/>
    <mergeCell ref="CH171:CP172"/>
    <mergeCell ref="CQ171:CY172"/>
    <mergeCell ref="A173:AU173"/>
    <mergeCell ref="AV173:AY173"/>
    <mergeCell ref="AZ173:BE173"/>
    <mergeCell ref="BF173:BJ173"/>
    <mergeCell ref="BK173:BO173"/>
    <mergeCell ref="BP173:BW173"/>
    <mergeCell ref="BX173:CG173"/>
    <mergeCell ref="A167:AU167"/>
    <mergeCell ref="AV167:AY168"/>
    <mergeCell ref="AZ167:BE168"/>
    <mergeCell ref="BF167:BJ168"/>
    <mergeCell ref="BK167:BO168"/>
    <mergeCell ref="BP167:BX168"/>
    <mergeCell ref="BY167:CG168"/>
    <mergeCell ref="CH167:CP168"/>
    <mergeCell ref="CQ167:CY168"/>
    <mergeCell ref="A168:AU168"/>
    <mergeCell ref="A166:AU166"/>
    <mergeCell ref="AV166:AY166"/>
    <mergeCell ref="AZ166:BE166"/>
    <mergeCell ref="BF166:BJ166"/>
    <mergeCell ref="BK166:BO166"/>
    <mergeCell ref="BP166:BX166"/>
    <mergeCell ref="BY166:CG166"/>
    <mergeCell ref="CH166:CP166"/>
    <mergeCell ref="CQ166:CY166"/>
    <mergeCell ref="A161:AU161"/>
    <mergeCell ref="AV161:AY163"/>
    <mergeCell ref="AZ161:BE163"/>
    <mergeCell ref="BF161:BJ163"/>
    <mergeCell ref="BK161:BO163"/>
    <mergeCell ref="BP161:BX163"/>
    <mergeCell ref="BY161:CG163"/>
    <mergeCell ref="CH161:CP163"/>
    <mergeCell ref="CQ161:CY163"/>
    <mergeCell ref="BK164:BO164"/>
    <mergeCell ref="BP164:BX164"/>
    <mergeCell ref="BY164:CG164"/>
    <mergeCell ref="CH164:CP164"/>
    <mergeCell ref="CQ164:CY164"/>
    <mergeCell ref="A160:AU160"/>
    <mergeCell ref="AV160:AY160"/>
    <mergeCell ref="AZ160:BE160"/>
    <mergeCell ref="BF160:BJ160"/>
    <mergeCell ref="BK160:BO160"/>
    <mergeCell ref="BP160:BX160"/>
    <mergeCell ref="BY160:CG160"/>
    <mergeCell ref="CH160:CP160"/>
    <mergeCell ref="A162:AU162"/>
    <mergeCell ref="BY157:CG158"/>
    <mergeCell ref="CH157:CP158"/>
    <mergeCell ref="CQ157:CY158"/>
    <mergeCell ref="A159:AU159"/>
    <mergeCell ref="AV159:AY159"/>
    <mergeCell ref="AZ159:BE159"/>
    <mergeCell ref="BF159:BJ159"/>
    <mergeCell ref="BK159:BO159"/>
    <mergeCell ref="BP159:BX159"/>
    <mergeCell ref="BY159:CG159"/>
    <mergeCell ref="A157:AU158"/>
    <mergeCell ref="AV157:AY158"/>
    <mergeCell ref="AZ157:BE158"/>
    <mergeCell ref="BF157:BJ158"/>
    <mergeCell ref="BK157:BO158"/>
    <mergeCell ref="BP157:BX158"/>
    <mergeCell ref="CH159:CP159"/>
    <mergeCell ref="CQ159:CY159"/>
    <mergeCell ref="BK153:BO155"/>
    <mergeCell ref="BP153:BX155"/>
    <mergeCell ref="BY153:CG155"/>
    <mergeCell ref="CH153:CP155"/>
    <mergeCell ref="CQ153:CY155"/>
    <mergeCell ref="A154:AU154"/>
    <mergeCell ref="A155:AU155"/>
    <mergeCell ref="A148:AU148"/>
    <mergeCell ref="A149:AU149"/>
    <mergeCell ref="A153:AU153"/>
    <mergeCell ref="AV153:AY155"/>
    <mergeCell ref="AZ153:BE155"/>
    <mergeCell ref="BF153:BJ155"/>
    <mergeCell ref="A147:AU147"/>
    <mergeCell ref="AV147:AY149"/>
    <mergeCell ref="AZ147:BE149"/>
    <mergeCell ref="BF147:BJ149"/>
    <mergeCell ref="BK147:BO149"/>
    <mergeCell ref="BP147:BX149"/>
    <mergeCell ref="BY147:CG149"/>
    <mergeCell ref="CH147:CP149"/>
    <mergeCell ref="CQ147:CY149"/>
    <mergeCell ref="A150:AU150"/>
    <mergeCell ref="A151:AU151"/>
    <mergeCell ref="A152:AU152"/>
    <mergeCell ref="AV150:AY152"/>
    <mergeCell ref="AZ150:BE152"/>
    <mergeCell ref="BF150:BJ152"/>
    <mergeCell ref="BK150:BO152"/>
    <mergeCell ref="BP150:BW152"/>
    <mergeCell ref="BY150:CG152"/>
    <mergeCell ref="CH150:CP152"/>
    <mergeCell ref="A146:AU146"/>
    <mergeCell ref="AV146:AY146"/>
    <mergeCell ref="AZ146:BE146"/>
    <mergeCell ref="BF146:BJ146"/>
    <mergeCell ref="BK146:BO146"/>
    <mergeCell ref="BP146:BX146"/>
    <mergeCell ref="BY146:CG146"/>
    <mergeCell ref="CH146:CP146"/>
    <mergeCell ref="CQ146:CY146"/>
    <mergeCell ref="A144:AU144"/>
    <mergeCell ref="AV144:AY145"/>
    <mergeCell ref="AZ144:BE145"/>
    <mergeCell ref="BF144:BJ145"/>
    <mergeCell ref="BK144:BO145"/>
    <mergeCell ref="BP144:BX145"/>
    <mergeCell ref="BY144:CG145"/>
    <mergeCell ref="CH144:CP145"/>
    <mergeCell ref="CQ144:CY145"/>
    <mergeCell ref="A145:AU145"/>
    <mergeCell ref="A142:AU142"/>
    <mergeCell ref="AV142:AY143"/>
    <mergeCell ref="AZ142:BE143"/>
    <mergeCell ref="BF142:BJ143"/>
    <mergeCell ref="BK142:BO143"/>
    <mergeCell ref="BP142:BX143"/>
    <mergeCell ref="BY142:CG143"/>
    <mergeCell ref="CH142:CP143"/>
    <mergeCell ref="CQ142:CY143"/>
    <mergeCell ref="A143:AU143"/>
    <mergeCell ref="BY140:CG140"/>
    <mergeCell ref="CH140:CP140"/>
    <mergeCell ref="CQ140:CY140"/>
    <mergeCell ref="A141:AU141"/>
    <mergeCell ref="AV141:AY141"/>
    <mergeCell ref="AZ141:BE141"/>
    <mergeCell ref="BF141:BJ141"/>
    <mergeCell ref="BK141:BO141"/>
    <mergeCell ref="BP141:BX141"/>
    <mergeCell ref="BY141:CG141"/>
    <mergeCell ref="A140:AU140"/>
    <mergeCell ref="AV140:AY140"/>
    <mergeCell ref="AZ140:BE140"/>
    <mergeCell ref="BF140:BJ140"/>
    <mergeCell ref="BK140:BO140"/>
    <mergeCell ref="BP140:BX140"/>
    <mergeCell ref="CH141:CP141"/>
    <mergeCell ref="CQ141:CY141"/>
    <mergeCell ref="CQ126:CY127"/>
    <mergeCell ref="A139:AU139"/>
    <mergeCell ref="AV139:AY139"/>
    <mergeCell ref="AZ139:BE139"/>
    <mergeCell ref="BF139:BJ139"/>
    <mergeCell ref="BK139:BO139"/>
    <mergeCell ref="BP139:BX139"/>
    <mergeCell ref="BY139:CG139"/>
    <mergeCell ref="CH139:CP139"/>
    <mergeCell ref="CQ139:CY139"/>
    <mergeCell ref="A138:AU138"/>
    <mergeCell ref="AV138:AY138"/>
    <mergeCell ref="AZ138:BE138"/>
    <mergeCell ref="BF138:BJ138"/>
    <mergeCell ref="BK138:BO138"/>
    <mergeCell ref="BP138:BX138"/>
    <mergeCell ref="BY138:CG138"/>
    <mergeCell ref="CH138:CP138"/>
    <mergeCell ref="CQ138:CY138"/>
    <mergeCell ref="BY137:CG137"/>
    <mergeCell ref="BP128:BX128"/>
    <mergeCell ref="BP129:BX129"/>
    <mergeCell ref="BP130:BX130"/>
    <mergeCell ref="BP131:BX131"/>
    <mergeCell ref="BP132:BX132"/>
    <mergeCell ref="BP133:BX133"/>
    <mergeCell ref="BP134:BX134"/>
    <mergeCell ref="BP135:BX135"/>
    <mergeCell ref="BP137:BX137"/>
    <mergeCell ref="AZ135:BE135"/>
    <mergeCell ref="AZ137:BE137"/>
    <mergeCell ref="CH124:CP125"/>
    <mergeCell ref="CQ124:CY125"/>
    <mergeCell ref="A125:AU125"/>
    <mergeCell ref="A122:AU122"/>
    <mergeCell ref="AV122:AY123"/>
    <mergeCell ref="AZ122:BE123"/>
    <mergeCell ref="BF122:BJ123"/>
    <mergeCell ref="BK122:BO123"/>
    <mergeCell ref="BP122:BX123"/>
    <mergeCell ref="BY122:CG123"/>
    <mergeCell ref="CH122:CP123"/>
    <mergeCell ref="CQ122:CY123"/>
    <mergeCell ref="A123:AU123"/>
    <mergeCell ref="AZ98:BE98"/>
    <mergeCell ref="BF98:BJ98"/>
    <mergeCell ref="BK98:BO98"/>
    <mergeCell ref="BP98:BX98"/>
    <mergeCell ref="BY98:CG98"/>
    <mergeCell ref="CH98:CP98"/>
    <mergeCell ref="CQ98:CY98"/>
    <mergeCell ref="BY107:CG108"/>
    <mergeCell ref="CQ107:CY108"/>
    <mergeCell ref="A111:AU111"/>
    <mergeCell ref="CQ115:CY115"/>
    <mergeCell ref="AZ113:BE113"/>
    <mergeCell ref="BF113:BJ113"/>
    <mergeCell ref="BK113:BO113"/>
    <mergeCell ref="BP113:BX113"/>
    <mergeCell ref="BY113:CG113"/>
    <mergeCell ref="CH113:CP113"/>
    <mergeCell ref="CQ113:CY113"/>
    <mergeCell ref="AV114:AY114"/>
    <mergeCell ref="A96:AU96"/>
    <mergeCell ref="AV96:AY97"/>
    <mergeCell ref="AZ96:BE97"/>
    <mergeCell ref="BF96:BJ97"/>
    <mergeCell ref="BK96:BO97"/>
    <mergeCell ref="BP96:BX97"/>
    <mergeCell ref="BY96:CG97"/>
    <mergeCell ref="CH96:CP97"/>
    <mergeCell ref="CQ96:CY97"/>
    <mergeCell ref="A97:AU97"/>
    <mergeCell ref="A93:AU93"/>
    <mergeCell ref="AV93:AY93"/>
    <mergeCell ref="AZ93:BE93"/>
    <mergeCell ref="BF93:BJ93"/>
    <mergeCell ref="BK93:BO93"/>
    <mergeCell ref="BP93:BX93"/>
    <mergeCell ref="BY94:CG94"/>
    <mergeCell ref="CH94:CP94"/>
    <mergeCell ref="CQ94:CY94"/>
    <mergeCell ref="A95:AU95"/>
    <mergeCell ref="AV95:AY95"/>
    <mergeCell ref="AZ95:BE95"/>
    <mergeCell ref="BF95:BJ95"/>
    <mergeCell ref="BK95:BO95"/>
    <mergeCell ref="BP95:BX95"/>
    <mergeCell ref="BY95:CG95"/>
    <mergeCell ref="A94:AU94"/>
    <mergeCell ref="AV94:AY94"/>
    <mergeCell ref="AZ94:BE94"/>
    <mergeCell ref="BF94:BJ94"/>
    <mergeCell ref="BK94:BO94"/>
    <mergeCell ref="BP94:BX94"/>
    <mergeCell ref="CH95:CP95"/>
    <mergeCell ref="CQ95:CY95"/>
    <mergeCell ref="A92:AU92"/>
    <mergeCell ref="AV92:AY92"/>
    <mergeCell ref="AZ92:BE92"/>
    <mergeCell ref="BF92:BJ92"/>
    <mergeCell ref="BK92:BO92"/>
    <mergeCell ref="BP92:BX92"/>
    <mergeCell ref="BY92:CG92"/>
    <mergeCell ref="CH92:CP92"/>
    <mergeCell ref="CQ92:CY92"/>
    <mergeCell ref="A91:AU91"/>
    <mergeCell ref="AV91:AY91"/>
    <mergeCell ref="AZ91:BE91"/>
    <mergeCell ref="BF91:BJ91"/>
    <mergeCell ref="BK91:BO91"/>
    <mergeCell ref="BP91:BX91"/>
    <mergeCell ref="BY91:CG91"/>
    <mergeCell ref="CH91:CP91"/>
    <mergeCell ref="CQ91:CX91"/>
    <mergeCell ref="A90:AU90"/>
    <mergeCell ref="AV90:AY90"/>
    <mergeCell ref="AZ90:BE90"/>
    <mergeCell ref="BF90:BJ90"/>
    <mergeCell ref="BK90:BO90"/>
    <mergeCell ref="BP90:BX90"/>
    <mergeCell ref="BY90:CG90"/>
    <mergeCell ref="CH90:CP90"/>
    <mergeCell ref="CQ90:CY90"/>
    <mergeCell ref="A79:AU79"/>
    <mergeCell ref="AV79:AY80"/>
    <mergeCell ref="AZ79:BE80"/>
    <mergeCell ref="BF79:BJ80"/>
    <mergeCell ref="BK79:BO80"/>
    <mergeCell ref="BP79:BX80"/>
    <mergeCell ref="BY79:CG80"/>
    <mergeCell ref="CH79:CP80"/>
    <mergeCell ref="CQ79:CY80"/>
    <mergeCell ref="A80:AU80"/>
    <mergeCell ref="BY82:CG82"/>
    <mergeCell ref="BP82:BX82"/>
    <mergeCell ref="CH82:CP82"/>
    <mergeCell ref="CQ82:CY82"/>
    <mergeCell ref="BY89:CG89"/>
    <mergeCell ref="CH89:CP89"/>
    <mergeCell ref="CQ89:CY89"/>
    <mergeCell ref="A84:AU84"/>
    <mergeCell ref="A85:AU85"/>
    <mergeCell ref="BF84:BJ84"/>
    <mergeCell ref="BK84:BO84"/>
    <mergeCell ref="BP84:BX84"/>
    <mergeCell ref="BY84:CG84"/>
    <mergeCell ref="CH75:CP75"/>
    <mergeCell ref="A77:AU77"/>
    <mergeCell ref="A48:AU48"/>
    <mergeCell ref="A49:AU49"/>
    <mergeCell ref="A50:AU50"/>
    <mergeCell ref="A51:AU51"/>
    <mergeCell ref="A52:AU52"/>
    <mergeCell ref="A53:AU53"/>
    <mergeCell ref="A54:AU54"/>
    <mergeCell ref="A55:AU55"/>
    <mergeCell ref="A56:AU56"/>
    <mergeCell ref="A57:AU57"/>
    <mergeCell ref="A58:AU58"/>
    <mergeCell ref="A59:AU59"/>
    <mergeCell ref="A60:AU60"/>
    <mergeCell ref="A74:AU74"/>
    <mergeCell ref="AV74:AY74"/>
    <mergeCell ref="AZ74:BE74"/>
    <mergeCell ref="BF74:BJ74"/>
    <mergeCell ref="BF54:BJ56"/>
    <mergeCell ref="BF57:BJ59"/>
    <mergeCell ref="BF60:BJ62"/>
    <mergeCell ref="BF63:BJ65"/>
    <mergeCell ref="A61:AU61"/>
    <mergeCell ref="A62:AU62"/>
    <mergeCell ref="CH69:CP69"/>
    <mergeCell ref="A70:AU70"/>
    <mergeCell ref="AV70:AY70"/>
    <mergeCell ref="AZ70:BE70"/>
    <mergeCell ref="BF70:BJ70"/>
    <mergeCell ref="BK70:BO70"/>
    <mergeCell ref="BP70:BX70"/>
    <mergeCell ref="A63:AU63"/>
    <mergeCell ref="A64:AU64"/>
    <mergeCell ref="A65:AU65"/>
    <mergeCell ref="AV57:AY59"/>
    <mergeCell ref="AV60:AY62"/>
    <mergeCell ref="BF66:BJ68"/>
    <mergeCell ref="BK66:BO68"/>
    <mergeCell ref="BP66:BX68"/>
    <mergeCell ref="BY66:CG68"/>
    <mergeCell ref="AV66:AY68"/>
    <mergeCell ref="AZ66:BE68"/>
    <mergeCell ref="A66:AU68"/>
    <mergeCell ref="BY69:CG69"/>
    <mergeCell ref="BX72:CG72"/>
    <mergeCell ref="A75:AU75"/>
    <mergeCell ref="AV75:AY75"/>
    <mergeCell ref="AZ75:BE75"/>
    <mergeCell ref="BF75:BJ75"/>
    <mergeCell ref="BK75:BO75"/>
    <mergeCell ref="BP75:BX75"/>
    <mergeCell ref="BY75:CG75"/>
    <mergeCell ref="BY70:CG70"/>
    <mergeCell ref="A69:AU69"/>
    <mergeCell ref="AV69:AY69"/>
    <mergeCell ref="AZ69:BE69"/>
    <mergeCell ref="BF69:BJ69"/>
    <mergeCell ref="BK69:BO69"/>
    <mergeCell ref="A71:AU71"/>
    <mergeCell ref="AV71:AY71"/>
    <mergeCell ref="AZ71:BE71"/>
    <mergeCell ref="BF71:BJ71"/>
    <mergeCell ref="BK71:BO71"/>
    <mergeCell ref="BK51:BO53"/>
    <mergeCell ref="BK54:BO56"/>
    <mergeCell ref="BK57:BO59"/>
    <mergeCell ref="BK60:BO62"/>
    <mergeCell ref="BK63:BO65"/>
    <mergeCell ref="AZ48:BE50"/>
    <mergeCell ref="AZ51:BE53"/>
    <mergeCell ref="AZ54:BE56"/>
    <mergeCell ref="AZ57:BE59"/>
    <mergeCell ref="AZ60:BE62"/>
    <mergeCell ref="AV48:AY50"/>
    <mergeCell ref="AV51:AY53"/>
    <mergeCell ref="AV54:AY56"/>
    <mergeCell ref="AV63:AY65"/>
    <mergeCell ref="AZ63:BE65"/>
    <mergeCell ref="CQ41:CY44"/>
    <mergeCell ref="BF45:BJ47"/>
    <mergeCell ref="BF48:BJ50"/>
    <mergeCell ref="BF51:BJ53"/>
    <mergeCell ref="CH48:CP50"/>
    <mergeCell ref="CH51:CP53"/>
    <mergeCell ref="CH54:CP56"/>
    <mergeCell ref="CH57:CP59"/>
    <mergeCell ref="CH60:CP62"/>
    <mergeCell ref="CH63:CP65"/>
    <mergeCell ref="CQ45:CY47"/>
    <mergeCell ref="CQ48:CY50"/>
    <mergeCell ref="CQ51:CY53"/>
    <mergeCell ref="CQ54:CY56"/>
    <mergeCell ref="CQ57:CY59"/>
    <mergeCell ref="CQ60:CY62"/>
    <mergeCell ref="CQ63:CY65"/>
    <mergeCell ref="CQ40:CY40"/>
    <mergeCell ref="A39:AU39"/>
    <mergeCell ref="AV39:AY39"/>
    <mergeCell ref="AZ39:BE39"/>
    <mergeCell ref="BF39:BJ39"/>
    <mergeCell ref="BK39:BO39"/>
    <mergeCell ref="BP39:BX39"/>
    <mergeCell ref="BY39:CG39"/>
    <mergeCell ref="CH39:CP39"/>
    <mergeCell ref="CQ39:CY39"/>
    <mergeCell ref="BK48:BO50"/>
    <mergeCell ref="A41:AU41"/>
    <mergeCell ref="AV41:AY44"/>
    <mergeCell ref="AZ41:BE44"/>
    <mergeCell ref="BF41:BJ44"/>
    <mergeCell ref="BK41:BO44"/>
    <mergeCell ref="BP41:BX44"/>
    <mergeCell ref="BY41:CG44"/>
    <mergeCell ref="CH41:CP44"/>
    <mergeCell ref="A42:AU42"/>
    <mergeCell ref="A43:AU43"/>
    <mergeCell ref="A44:AU44"/>
    <mergeCell ref="A40:AU40"/>
    <mergeCell ref="AV40:AY40"/>
    <mergeCell ref="BK45:BO47"/>
    <mergeCell ref="AZ45:BE47"/>
    <mergeCell ref="A27:CY27"/>
    <mergeCell ref="CQ30:CY31"/>
    <mergeCell ref="A35:AU35"/>
    <mergeCell ref="AV35:AY35"/>
    <mergeCell ref="AZ35:BE35"/>
    <mergeCell ref="BF35:BJ35"/>
    <mergeCell ref="BK35:BO35"/>
    <mergeCell ref="BP35:BX35"/>
    <mergeCell ref="BY35:CG35"/>
    <mergeCell ref="CH35:CP35"/>
    <mergeCell ref="CQ35:CY35"/>
    <mergeCell ref="A33:AU33"/>
    <mergeCell ref="AV33:AY33"/>
    <mergeCell ref="AZ33:BE33"/>
    <mergeCell ref="BF33:BJ33"/>
    <mergeCell ref="BK33:BO33"/>
    <mergeCell ref="BP33:BX33"/>
    <mergeCell ref="BY33:CG33"/>
    <mergeCell ref="CH33:CP33"/>
    <mergeCell ref="CQ33:CY33"/>
    <mergeCell ref="BK31:BO31"/>
    <mergeCell ref="A29:AU31"/>
    <mergeCell ref="AV29:AY31"/>
    <mergeCell ref="AZ29:BE31"/>
    <mergeCell ref="BF29:BO30"/>
    <mergeCell ref="BP29:CY29"/>
    <mergeCell ref="BP30:BX31"/>
    <mergeCell ref="BY30:CG31"/>
    <mergeCell ref="CH30:CP31"/>
    <mergeCell ref="CL24:CY24"/>
    <mergeCell ref="BY36:CG36"/>
    <mergeCell ref="CH36:CP36"/>
    <mergeCell ref="CQ36:CY36"/>
    <mergeCell ref="A37:AU37"/>
    <mergeCell ref="AV37:AY38"/>
    <mergeCell ref="AZ37:BE38"/>
    <mergeCell ref="BF37:BJ38"/>
    <mergeCell ref="BK37:BO38"/>
    <mergeCell ref="BP37:BX38"/>
    <mergeCell ref="BY37:CG38"/>
    <mergeCell ref="A36:AU36"/>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CH107:CP108"/>
    <mergeCell ref="BP1:CY1"/>
    <mergeCell ref="BP2:CY2"/>
    <mergeCell ref="BA3:CY3"/>
    <mergeCell ref="BT4:CY4"/>
    <mergeCell ref="BP5:CY5"/>
    <mergeCell ref="BU7:CY7"/>
    <mergeCell ref="A45:AU45"/>
    <mergeCell ref="A46:AU46"/>
    <mergeCell ref="A47:AU47"/>
    <mergeCell ref="BP45:BW47"/>
    <mergeCell ref="CH45:CP47"/>
    <mergeCell ref="BU13:CE13"/>
    <mergeCell ref="CG13:CY13"/>
    <mergeCell ref="BV14:BX14"/>
    <mergeCell ref="CA14:CK14"/>
    <mergeCell ref="CL14:CM14"/>
    <mergeCell ref="CN14:CP14"/>
    <mergeCell ref="BU8:CY8"/>
    <mergeCell ref="BU9:CY9"/>
    <mergeCell ref="BU10:CY10"/>
    <mergeCell ref="BU11:CY11"/>
    <mergeCell ref="BU12:CE12"/>
    <mergeCell ref="CG12:CY12"/>
    <mergeCell ref="AV45:AY47"/>
    <mergeCell ref="CL20:CY20"/>
    <mergeCell ref="U21:BW21"/>
    <mergeCell ref="CL21:CY21"/>
    <mergeCell ref="CL22:CY22"/>
    <mergeCell ref="CL23:CY23"/>
    <mergeCell ref="I24:BW24"/>
    <mergeCell ref="BF31:BJ31"/>
    <mergeCell ref="CQ136:CY136"/>
    <mergeCell ref="CQ150:CY152"/>
    <mergeCell ref="A127:AU127"/>
    <mergeCell ref="A124:AU124"/>
    <mergeCell ref="AV124:AY125"/>
    <mergeCell ref="AZ124:BE125"/>
    <mergeCell ref="CH173:CP173"/>
    <mergeCell ref="CQ173:CY173"/>
    <mergeCell ref="CQ66:CY68"/>
    <mergeCell ref="BP54:BW56"/>
    <mergeCell ref="BP57:BW59"/>
    <mergeCell ref="BP60:BW62"/>
    <mergeCell ref="BP63:BW65"/>
    <mergeCell ref="BY45:CG47"/>
    <mergeCell ref="BY48:CG50"/>
    <mergeCell ref="BY51:CG53"/>
    <mergeCell ref="BY54:CG56"/>
    <mergeCell ref="BY57:CG59"/>
    <mergeCell ref="BY60:CG62"/>
    <mergeCell ref="BY63:CG65"/>
    <mergeCell ref="BP48:BW50"/>
    <mergeCell ref="BP51:BW53"/>
    <mergeCell ref="BP69:BX69"/>
    <mergeCell ref="CH70:CP70"/>
    <mergeCell ref="BY93:CG93"/>
    <mergeCell ref="CH93:CP93"/>
    <mergeCell ref="CQ93:CY93"/>
    <mergeCell ref="BY99:CG99"/>
    <mergeCell ref="CH99:CP99"/>
    <mergeCell ref="CQ99:CY99"/>
    <mergeCell ref="BY100:CG102"/>
    <mergeCell ref="CH100:CP102"/>
    <mergeCell ref="AZ40:BE40"/>
    <mergeCell ref="BF40:BJ40"/>
    <mergeCell ref="BK40:BO40"/>
    <mergeCell ref="BP40:BX40"/>
    <mergeCell ref="BY40:CG40"/>
    <mergeCell ref="CH40:CP40"/>
    <mergeCell ref="A156:AU156"/>
    <mergeCell ref="AV156:AY156"/>
    <mergeCell ref="AZ156:BE156"/>
    <mergeCell ref="BF156:BJ156"/>
    <mergeCell ref="BK156:BO156"/>
    <mergeCell ref="BP156:BW156"/>
    <mergeCell ref="BY156:CG156"/>
    <mergeCell ref="CH156:CP156"/>
    <mergeCell ref="CQ156:CY156"/>
    <mergeCell ref="A117:AU117"/>
    <mergeCell ref="AV117:AY117"/>
    <mergeCell ref="AZ117:BE117"/>
    <mergeCell ref="BF117:BJ117"/>
    <mergeCell ref="BK117:BO117"/>
    <mergeCell ref="BP117:BW117"/>
    <mergeCell ref="BY117:CG117"/>
    <mergeCell ref="CH117:CP117"/>
    <mergeCell ref="CQ117:CY117"/>
    <mergeCell ref="A136:AU136"/>
    <mergeCell ref="AV136:AY136"/>
    <mergeCell ref="AZ136:BE136"/>
    <mergeCell ref="BF136:BJ136"/>
    <mergeCell ref="BK136:BO136"/>
    <mergeCell ref="BP136:BW136"/>
    <mergeCell ref="BY136:CG136"/>
    <mergeCell ref="CH136:CP136"/>
    <mergeCell ref="A34:AU34"/>
    <mergeCell ref="AV34:AY34"/>
    <mergeCell ref="AZ34:BE34"/>
    <mergeCell ref="BF34:BJ34"/>
    <mergeCell ref="BK34:BO34"/>
    <mergeCell ref="BP34:BW34"/>
    <mergeCell ref="BY34:CG34"/>
    <mergeCell ref="CH34:CP34"/>
    <mergeCell ref="CQ34:CY34"/>
    <mergeCell ref="AV36:AY36"/>
    <mergeCell ref="AZ36:BE36"/>
    <mergeCell ref="BF36:BJ36"/>
    <mergeCell ref="BK36:BO36"/>
    <mergeCell ref="BP36:BX36"/>
    <mergeCell ref="CH37:CP38"/>
    <mergeCell ref="CQ37:CY38"/>
    <mergeCell ref="A38:AU38"/>
    <mergeCell ref="A88:AU88"/>
    <mergeCell ref="AV88:AY88"/>
    <mergeCell ref="AZ88:BE88"/>
    <mergeCell ref="BF88:BJ88"/>
    <mergeCell ref="BK88:BO88"/>
    <mergeCell ref="BP88:BW88"/>
    <mergeCell ref="BY88:CG88"/>
    <mergeCell ref="CH88:CP88"/>
    <mergeCell ref="A87:AU87"/>
    <mergeCell ref="AV87:AY87"/>
    <mergeCell ref="AZ87:BE87"/>
    <mergeCell ref="BF87:BJ87"/>
    <mergeCell ref="BK87:BO87"/>
    <mergeCell ref="BP87:BW87"/>
    <mergeCell ref="BY87:CG87"/>
    <mergeCell ref="CH87:CP87"/>
    <mergeCell ref="CQ87:CY87"/>
  </mergeCells>
  <phoneticPr fontId="30" type="noConversion"/>
  <pageMargins left="0.70866141732283472" right="0.70866141732283472" top="0.74803149606299213" bottom="0.74803149606299213" header="0.31496062992125984" footer="0.31496062992125984"/>
  <pageSetup paperSize="9" scale="46" fitToHeight="0" pageOrder="overThenDown" orientation="portrait" r:id="rId1"/>
  <headerFooter alignWithMargins="0"/>
  <rowBreaks count="1" manualBreakCount="1">
    <brk id="2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37" workbookViewId="0">
      <selection activeCell="BR72" sqref="BR72"/>
    </sheetView>
  </sheetViews>
  <sheetFormatPr defaultColWidth="1.42578125" defaultRowHeight="12.75" x14ac:dyDescent="0.2"/>
  <cols>
    <col min="1"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69" t="s">
        <v>253</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c r="CN1" s="269"/>
      <c r="CO1" s="269"/>
      <c r="CP1" s="269"/>
      <c r="CQ1" s="269"/>
      <c r="CR1" s="269"/>
      <c r="CS1" s="269"/>
      <c r="CT1" s="269"/>
      <c r="CU1" s="269"/>
      <c r="CV1" s="269"/>
      <c r="CW1" s="269"/>
      <c r="CX1" s="269"/>
      <c r="CY1" s="269"/>
      <c r="CZ1" s="269"/>
      <c r="DA1" s="269"/>
      <c r="DB1" s="269"/>
      <c r="DC1" s="269"/>
    </row>
    <row r="2" spans="1:261" ht="13.15" customHeight="1" x14ac:dyDescent="0.2">
      <c r="A2" s="270" t="s">
        <v>254</v>
      </c>
      <c r="B2" s="270"/>
      <c r="C2" s="270"/>
      <c r="D2" s="270"/>
      <c r="E2" s="270"/>
      <c r="F2" s="270" t="s">
        <v>32</v>
      </c>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t="s">
        <v>255</v>
      </c>
      <c r="BE2" s="270"/>
      <c r="BF2" s="270"/>
      <c r="BG2" s="270"/>
      <c r="BH2" s="270"/>
      <c r="BI2" s="270"/>
      <c r="BJ2" s="270" t="s">
        <v>256</v>
      </c>
      <c r="BK2" s="270"/>
      <c r="BL2" s="270"/>
      <c r="BM2" s="270"/>
      <c r="BN2" s="270"/>
      <c r="BO2" s="270"/>
      <c r="BP2" s="270" t="s">
        <v>257</v>
      </c>
      <c r="BQ2" s="270"/>
      <c r="BR2" s="270"/>
      <c r="BS2" s="270"/>
      <c r="BT2" s="270"/>
      <c r="BU2" s="270"/>
      <c r="BV2" s="270"/>
      <c r="BW2" s="270"/>
      <c r="BX2" s="270" t="s">
        <v>36</v>
      </c>
      <c r="BY2" s="270"/>
      <c r="BZ2" s="270"/>
      <c r="CA2" s="270"/>
      <c r="CB2" s="270"/>
      <c r="CC2" s="270"/>
      <c r="CD2" s="270"/>
      <c r="CE2" s="270"/>
      <c r="CF2" s="270"/>
      <c r="CG2" s="270"/>
      <c r="CH2" s="270"/>
      <c r="CI2" s="270"/>
      <c r="CJ2" s="270"/>
      <c r="CK2" s="270"/>
      <c r="CL2" s="270"/>
      <c r="CM2" s="270"/>
      <c r="CN2" s="270"/>
      <c r="CO2" s="270"/>
      <c r="CP2" s="270"/>
      <c r="CQ2" s="270"/>
      <c r="CR2" s="270"/>
      <c r="CS2" s="270"/>
      <c r="CT2" s="270"/>
      <c r="CU2" s="270"/>
      <c r="CV2" s="270"/>
      <c r="CW2" s="270"/>
      <c r="CX2" s="270"/>
      <c r="CY2" s="270"/>
      <c r="CZ2" s="270"/>
      <c r="DA2" s="270"/>
      <c r="DB2" s="270"/>
      <c r="DC2" s="270"/>
    </row>
    <row r="3" spans="1:261" s="16" customFormat="1" ht="70.5" customHeight="1" x14ac:dyDescent="0.2">
      <c r="A3" s="270"/>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c r="BS3" s="270"/>
      <c r="BT3" s="270"/>
      <c r="BU3" s="270"/>
      <c r="BV3" s="270"/>
      <c r="BW3" s="270"/>
      <c r="BX3" s="270" t="s">
        <v>387</v>
      </c>
      <c r="BY3" s="270"/>
      <c r="BZ3" s="270"/>
      <c r="CA3" s="270"/>
      <c r="CB3" s="270"/>
      <c r="CC3" s="270"/>
      <c r="CD3" s="270"/>
      <c r="CE3" s="270"/>
      <c r="CF3" s="270" t="s">
        <v>388</v>
      </c>
      <c r="CG3" s="270"/>
      <c r="CH3" s="270"/>
      <c r="CI3" s="270"/>
      <c r="CJ3" s="270"/>
      <c r="CK3" s="270"/>
      <c r="CL3" s="270"/>
      <c r="CM3" s="270"/>
      <c r="CN3" s="270" t="s">
        <v>389</v>
      </c>
      <c r="CO3" s="270"/>
      <c r="CP3" s="270"/>
      <c r="CQ3" s="270"/>
      <c r="CR3" s="270"/>
      <c r="CS3" s="270"/>
      <c r="CT3" s="270"/>
      <c r="CU3" s="270"/>
      <c r="CV3" s="270" t="s">
        <v>37</v>
      </c>
      <c r="CW3" s="270"/>
      <c r="CX3" s="270"/>
      <c r="CY3" s="270"/>
      <c r="CZ3" s="270"/>
      <c r="DA3" s="270"/>
      <c r="DB3" s="270"/>
      <c r="DC3" s="270"/>
      <c r="IX3"/>
      <c r="IY3"/>
      <c r="IZ3"/>
      <c r="JA3"/>
    </row>
    <row r="4" spans="1:261" s="16" customFormat="1" ht="13.15" customHeight="1" x14ac:dyDescent="0.2">
      <c r="A4" s="271">
        <v>1</v>
      </c>
      <c r="B4" s="271"/>
      <c r="C4" s="271"/>
      <c r="D4" s="271"/>
      <c r="E4" s="271"/>
      <c r="F4" s="271">
        <v>2</v>
      </c>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v>3</v>
      </c>
      <c r="BE4" s="271"/>
      <c r="BF4" s="271"/>
      <c r="BG4" s="271"/>
      <c r="BH4" s="271"/>
      <c r="BI4" s="271"/>
      <c r="BJ4" s="271">
        <v>4</v>
      </c>
      <c r="BK4" s="271"/>
      <c r="BL4" s="271"/>
      <c r="BM4" s="271"/>
      <c r="BN4" s="271"/>
      <c r="BO4" s="271"/>
      <c r="BP4" s="115" t="s">
        <v>258</v>
      </c>
      <c r="BQ4" s="115"/>
      <c r="BR4" s="115"/>
      <c r="BS4" s="115"/>
      <c r="BT4" s="115"/>
      <c r="BU4" s="115"/>
      <c r="BV4" s="115"/>
      <c r="BW4" s="115"/>
      <c r="BX4" s="271">
        <v>5</v>
      </c>
      <c r="BY4" s="271"/>
      <c r="BZ4" s="271"/>
      <c r="CA4" s="271"/>
      <c r="CB4" s="271"/>
      <c r="CC4" s="271"/>
      <c r="CD4" s="271"/>
      <c r="CE4" s="271"/>
      <c r="CF4" s="271">
        <v>6</v>
      </c>
      <c r="CG4" s="271"/>
      <c r="CH4" s="271"/>
      <c r="CI4" s="271"/>
      <c r="CJ4" s="271"/>
      <c r="CK4" s="271"/>
      <c r="CL4" s="271"/>
      <c r="CM4" s="271"/>
      <c r="CN4" s="271">
        <v>7</v>
      </c>
      <c r="CO4" s="271"/>
      <c r="CP4" s="271"/>
      <c r="CQ4" s="271"/>
      <c r="CR4" s="271"/>
      <c r="CS4" s="271"/>
      <c r="CT4" s="271"/>
      <c r="CU4" s="271"/>
      <c r="CV4" s="271">
        <v>8</v>
      </c>
      <c r="CW4" s="271"/>
      <c r="CX4" s="271"/>
      <c r="CY4" s="271"/>
      <c r="CZ4" s="271"/>
      <c r="DA4" s="271"/>
      <c r="DB4" s="271"/>
      <c r="DC4" s="271"/>
      <c r="IX4"/>
      <c r="IY4"/>
      <c r="IZ4"/>
      <c r="JA4"/>
    </row>
    <row r="5" spans="1:261" s="16" customFormat="1" ht="15.75" x14ac:dyDescent="0.2">
      <c r="A5" s="275" t="s">
        <v>259</v>
      </c>
      <c r="B5" s="275"/>
      <c r="C5" s="275"/>
      <c r="D5" s="275"/>
      <c r="E5" s="275"/>
      <c r="F5" s="276" t="s">
        <v>260</v>
      </c>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5" t="s">
        <v>261</v>
      </c>
      <c r="BE5" s="275"/>
      <c r="BF5" s="275"/>
      <c r="BG5" s="275"/>
      <c r="BH5" s="275"/>
      <c r="BI5" s="275"/>
      <c r="BJ5" s="115" t="s">
        <v>42</v>
      </c>
      <c r="BK5" s="115"/>
      <c r="BL5" s="115"/>
      <c r="BM5" s="115"/>
      <c r="BN5" s="115"/>
      <c r="BO5" s="115"/>
      <c r="BP5" s="272"/>
      <c r="BQ5" s="272"/>
      <c r="BR5" s="272"/>
      <c r="BS5" s="272"/>
      <c r="BT5" s="272"/>
      <c r="BU5" s="272"/>
      <c r="BV5" s="272"/>
      <c r="BW5" s="272"/>
      <c r="BX5" s="273">
        <f>BX18+BX23</f>
        <v>41315922</v>
      </c>
      <c r="BY5" s="273"/>
      <c r="BZ5" s="273"/>
      <c r="CA5" s="273"/>
      <c r="CB5" s="273"/>
      <c r="CC5" s="273"/>
      <c r="CD5" s="273"/>
      <c r="CE5" s="273"/>
      <c r="CF5" s="273">
        <f t="shared" ref="CF5" si="0">CF18+CF23</f>
        <v>38984450</v>
      </c>
      <c r="CG5" s="273"/>
      <c r="CH5" s="273"/>
      <c r="CI5" s="273"/>
      <c r="CJ5" s="273"/>
      <c r="CK5" s="273"/>
      <c r="CL5" s="273"/>
      <c r="CM5" s="273"/>
      <c r="CN5" s="273">
        <f t="shared" ref="CN5" si="1">CN18+CN23</f>
        <v>38984450</v>
      </c>
      <c r="CO5" s="273"/>
      <c r="CP5" s="273"/>
      <c r="CQ5" s="273"/>
      <c r="CR5" s="273"/>
      <c r="CS5" s="273"/>
      <c r="CT5" s="273"/>
      <c r="CU5" s="273"/>
      <c r="CV5" s="272"/>
      <c r="CW5" s="272"/>
      <c r="CX5" s="272"/>
      <c r="CY5" s="272"/>
      <c r="CZ5" s="272"/>
      <c r="DA5" s="272"/>
      <c r="DB5" s="272"/>
      <c r="DC5" s="272"/>
      <c r="IX5"/>
      <c r="IY5"/>
      <c r="IZ5"/>
      <c r="JA5"/>
    </row>
    <row r="6" spans="1:261" s="16" customFormat="1" x14ac:dyDescent="0.2">
      <c r="A6" s="115" t="s">
        <v>262</v>
      </c>
      <c r="B6" s="115"/>
      <c r="C6" s="115"/>
      <c r="D6" s="115"/>
      <c r="E6" s="115"/>
      <c r="F6" s="274" t="s">
        <v>47</v>
      </c>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115" t="s">
        <v>263</v>
      </c>
      <c r="BE6" s="115"/>
      <c r="BF6" s="115"/>
      <c r="BG6" s="115"/>
      <c r="BH6" s="115"/>
      <c r="BI6" s="115"/>
      <c r="BJ6" s="115" t="s">
        <v>42</v>
      </c>
      <c r="BK6" s="115"/>
      <c r="BL6" s="115"/>
      <c r="BM6" s="115"/>
      <c r="BN6" s="115"/>
      <c r="BO6" s="115"/>
      <c r="BP6" s="272"/>
      <c r="BQ6" s="272"/>
      <c r="BR6" s="272"/>
      <c r="BS6" s="272"/>
      <c r="BT6" s="272"/>
      <c r="BU6" s="272"/>
      <c r="BV6" s="272"/>
      <c r="BW6" s="272"/>
      <c r="BX6" s="273"/>
      <c r="BY6" s="273"/>
      <c r="BZ6" s="273"/>
      <c r="CA6" s="273"/>
      <c r="CB6" s="273"/>
      <c r="CC6" s="273"/>
      <c r="CD6" s="273"/>
      <c r="CE6" s="273"/>
      <c r="CF6" s="273"/>
      <c r="CG6" s="273"/>
      <c r="CH6" s="273"/>
      <c r="CI6" s="273"/>
      <c r="CJ6" s="273"/>
      <c r="CK6" s="273"/>
      <c r="CL6" s="273"/>
      <c r="CM6" s="273"/>
      <c r="CN6" s="273"/>
      <c r="CO6" s="273"/>
      <c r="CP6" s="273"/>
      <c r="CQ6" s="273"/>
      <c r="CR6" s="273"/>
      <c r="CS6" s="273"/>
      <c r="CT6" s="273"/>
      <c r="CU6" s="273"/>
      <c r="CV6" s="272"/>
      <c r="CW6" s="272"/>
      <c r="CX6" s="272"/>
      <c r="CY6" s="272"/>
      <c r="CZ6" s="272"/>
      <c r="DA6" s="272"/>
      <c r="DB6" s="272"/>
      <c r="DC6" s="272"/>
      <c r="IX6"/>
      <c r="IY6"/>
      <c r="IZ6"/>
      <c r="JA6"/>
    </row>
    <row r="7" spans="1:261" s="16" customFormat="1" ht="13.15" customHeight="1" x14ac:dyDescent="0.2">
      <c r="A7" s="115"/>
      <c r="B7" s="115"/>
      <c r="C7" s="115"/>
      <c r="D7" s="115"/>
      <c r="E7" s="115"/>
      <c r="F7" s="37" t="s">
        <v>264</v>
      </c>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115"/>
      <c r="BE7" s="115"/>
      <c r="BF7" s="115"/>
      <c r="BG7" s="115"/>
      <c r="BH7" s="115"/>
      <c r="BI7" s="115"/>
      <c r="BJ7" s="115"/>
      <c r="BK7" s="115"/>
      <c r="BL7" s="115"/>
      <c r="BM7" s="115"/>
      <c r="BN7" s="115"/>
      <c r="BO7" s="115"/>
      <c r="BP7" s="272"/>
      <c r="BQ7" s="272"/>
      <c r="BR7" s="272"/>
      <c r="BS7" s="272"/>
      <c r="BT7" s="272"/>
      <c r="BU7" s="272"/>
      <c r="BV7" s="272"/>
      <c r="BW7" s="272"/>
      <c r="BX7" s="273"/>
      <c r="BY7" s="273"/>
      <c r="BZ7" s="273"/>
      <c r="CA7" s="273"/>
      <c r="CB7" s="273"/>
      <c r="CC7" s="273"/>
      <c r="CD7" s="273"/>
      <c r="CE7" s="273"/>
      <c r="CF7" s="273"/>
      <c r="CG7" s="273"/>
      <c r="CH7" s="273"/>
      <c r="CI7" s="273"/>
      <c r="CJ7" s="273"/>
      <c r="CK7" s="273"/>
      <c r="CL7" s="273"/>
      <c r="CM7" s="273"/>
      <c r="CN7" s="273"/>
      <c r="CO7" s="273"/>
      <c r="CP7" s="273"/>
      <c r="CQ7" s="273"/>
      <c r="CR7" s="273"/>
      <c r="CS7" s="273"/>
      <c r="CT7" s="273"/>
      <c r="CU7" s="273"/>
      <c r="CV7" s="272"/>
      <c r="CW7" s="272"/>
      <c r="CX7" s="272"/>
      <c r="CY7" s="272"/>
      <c r="CZ7" s="272"/>
      <c r="DA7" s="272"/>
      <c r="DB7" s="272"/>
      <c r="DC7" s="272"/>
      <c r="IX7"/>
      <c r="IY7"/>
      <c r="IZ7"/>
      <c r="JA7"/>
    </row>
    <row r="8" spans="1:261" s="16" customFormat="1" x14ac:dyDescent="0.2">
      <c r="A8" s="115"/>
      <c r="B8" s="115"/>
      <c r="C8" s="115"/>
      <c r="D8" s="115"/>
      <c r="E8" s="115"/>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115"/>
      <c r="BE8" s="115"/>
      <c r="BF8" s="115"/>
      <c r="BG8" s="115"/>
      <c r="BH8" s="115"/>
      <c r="BI8" s="115"/>
      <c r="BJ8" s="115"/>
      <c r="BK8" s="115"/>
      <c r="BL8" s="115"/>
      <c r="BM8" s="115"/>
      <c r="BN8" s="115"/>
      <c r="BO8" s="115"/>
      <c r="BP8" s="272"/>
      <c r="BQ8" s="272"/>
      <c r="BR8" s="272"/>
      <c r="BS8" s="272"/>
      <c r="BT8" s="272"/>
      <c r="BU8" s="272"/>
      <c r="BV8" s="272"/>
      <c r="BW8" s="272"/>
      <c r="BX8" s="273"/>
      <c r="BY8" s="273"/>
      <c r="BZ8" s="273"/>
      <c r="CA8" s="273"/>
      <c r="CB8" s="273"/>
      <c r="CC8" s="273"/>
      <c r="CD8" s="273"/>
      <c r="CE8" s="273"/>
      <c r="CF8" s="273"/>
      <c r="CG8" s="273"/>
      <c r="CH8" s="273"/>
      <c r="CI8" s="273"/>
      <c r="CJ8" s="273"/>
      <c r="CK8" s="273"/>
      <c r="CL8" s="273"/>
      <c r="CM8" s="273"/>
      <c r="CN8" s="273"/>
      <c r="CO8" s="273"/>
      <c r="CP8" s="273"/>
      <c r="CQ8" s="273"/>
      <c r="CR8" s="273"/>
      <c r="CS8" s="273"/>
      <c r="CT8" s="273"/>
      <c r="CU8" s="273"/>
      <c r="CV8" s="272"/>
      <c r="CW8" s="272"/>
      <c r="CX8" s="272"/>
      <c r="CY8" s="272"/>
      <c r="CZ8" s="272"/>
      <c r="DA8" s="272"/>
      <c r="DB8" s="272"/>
      <c r="DC8" s="272"/>
      <c r="IX8"/>
      <c r="IY8"/>
      <c r="IZ8"/>
      <c r="JA8"/>
    </row>
    <row r="9" spans="1:261" x14ac:dyDescent="0.2">
      <c r="A9" s="115"/>
      <c r="B9" s="115"/>
      <c r="C9" s="115"/>
      <c r="D9" s="115"/>
      <c r="E9" s="115"/>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115"/>
      <c r="BE9" s="115"/>
      <c r="BF9" s="115"/>
      <c r="BG9" s="115"/>
      <c r="BH9" s="115"/>
      <c r="BI9" s="115"/>
      <c r="BJ9" s="115"/>
      <c r="BK9" s="115"/>
      <c r="BL9" s="115"/>
      <c r="BM9" s="115"/>
      <c r="BN9" s="115"/>
      <c r="BO9" s="115"/>
      <c r="BP9" s="272"/>
      <c r="BQ9" s="272"/>
      <c r="BR9" s="272"/>
      <c r="BS9" s="272"/>
      <c r="BT9" s="272"/>
      <c r="BU9" s="272"/>
      <c r="BV9" s="272"/>
      <c r="BW9" s="272"/>
      <c r="BX9" s="273"/>
      <c r="BY9" s="273"/>
      <c r="BZ9" s="273"/>
      <c r="CA9" s="273"/>
      <c r="CB9" s="273"/>
      <c r="CC9" s="273"/>
      <c r="CD9" s="273"/>
      <c r="CE9" s="273"/>
      <c r="CF9" s="273"/>
      <c r="CG9" s="273"/>
      <c r="CH9" s="273"/>
      <c r="CI9" s="273"/>
      <c r="CJ9" s="273"/>
      <c r="CK9" s="273"/>
      <c r="CL9" s="273"/>
      <c r="CM9" s="273"/>
      <c r="CN9" s="273"/>
      <c r="CO9" s="273"/>
      <c r="CP9" s="273"/>
      <c r="CQ9" s="273"/>
      <c r="CR9" s="273"/>
      <c r="CS9" s="273"/>
      <c r="CT9" s="273"/>
      <c r="CU9" s="273"/>
      <c r="CV9" s="272"/>
      <c r="CW9" s="272"/>
      <c r="CX9" s="272"/>
      <c r="CY9" s="272"/>
      <c r="CZ9" s="272"/>
      <c r="DA9" s="272"/>
      <c r="DB9" s="272"/>
      <c r="DC9" s="272"/>
    </row>
    <row r="10" spans="1:261" x14ac:dyDescent="0.2">
      <c r="A10" s="115"/>
      <c r="B10" s="115"/>
      <c r="C10" s="115"/>
      <c r="D10" s="115"/>
      <c r="E10" s="115"/>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115"/>
      <c r="BE10" s="115"/>
      <c r="BF10" s="115"/>
      <c r="BG10" s="115"/>
      <c r="BH10" s="115"/>
      <c r="BI10" s="115"/>
      <c r="BJ10" s="115"/>
      <c r="BK10" s="115"/>
      <c r="BL10" s="115"/>
      <c r="BM10" s="115"/>
      <c r="BN10" s="115"/>
      <c r="BO10" s="115"/>
      <c r="BP10" s="272"/>
      <c r="BQ10" s="272"/>
      <c r="BR10" s="272"/>
      <c r="BS10" s="272"/>
      <c r="BT10" s="272"/>
      <c r="BU10" s="272"/>
      <c r="BV10" s="272"/>
      <c r="BW10" s="272"/>
      <c r="BX10" s="273"/>
      <c r="BY10" s="273"/>
      <c r="BZ10" s="273"/>
      <c r="CA10" s="273"/>
      <c r="CB10" s="273"/>
      <c r="CC10" s="273"/>
      <c r="CD10" s="273"/>
      <c r="CE10" s="273"/>
      <c r="CF10" s="273"/>
      <c r="CG10" s="273"/>
      <c r="CH10" s="273"/>
      <c r="CI10" s="273"/>
      <c r="CJ10" s="273"/>
      <c r="CK10" s="273"/>
      <c r="CL10" s="273"/>
      <c r="CM10" s="273"/>
      <c r="CN10" s="273"/>
      <c r="CO10" s="273"/>
      <c r="CP10" s="273"/>
      <c r="CQ10" s="273"/>
      <c r="CR10" s="273"/>
      <c r="CS10" s="273"/>
      <c r="CT10" s="273"/>
      <c r="CU10" s="273"/>
      <c r="CV10" s="272"/>
      <c r="CW10" s="272"/>
      <c r="CX10" s="272"/>
      <c r="CY10" s="272"/>
      <c r="CZ10" s="272"/>
      <c r="DA10" s="272"/>
      <c r="DB10" s="272"/>
      <c r="DC10" s="272"/>
    </row>
    <row r="11" spans="1:261" ht="13.15" customHeight="1" x14ac:dyDescent="0.2">
      <c r="A11" s="115"/>
      <c r="B11" s="115"/>
      <c r="C11" s="115"/>
      <c r="D11" s="115"/>
      <c r="E11" s="115"/>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115"/>
      <c r="BE11" s="115"/>
      <c r="BF11" s="115"/>
      <c r="BG11" s="115"/>
      <c r="BH11" s="115"/>
      <c r="BI11" s="115"/>
      <c r="BJ11" s="115"/>
      <c r="BK11" s="115"/>
      <c r="BL11" s="115"/>
      <c r="BM11" s="115"/>
      <c r="BN11" s="115"/>
      <c r="BO11" s="115"/>
      <c r="BP11" s="272"/>
      <c r="BQ11" s="272"/>
      <c r="BR11" s="272"/>
      <c r="BS11" s="272"/>
      <c r="BT11" s="272"/>
      <c r="BU11" s="272"/>
      <c r="BV11" s="272"/>
      <c r="BW11" s="272"/>
      <c r="BX11" s="273"/>
      <c r="BY11" s="273"/>
      <c r="BZ11" s="273"/>
      <c r="CA11" s="273"/>
      <c r="CB11" s="273"/>
      <c r="CC11" s="273"/>
      <c r="CD11" s="273"/>
      <c r="CE11" s="273"/>
      <c r="CF11" s="273"/>
      <c r="CG11" s="273"/>
      <c r="CH11" s="273"/>
      <c r="CI11" s="273"/>
      <c r="CJ11" s="273"/>
      <c r="CK11" s="273"/>
      <c r="CL11" s="273"/>
      <c r="CM11" s="273"/>
      <c r="CN11" s="273"/>
      <c r="CO11" s="273"/>
      <c r="CP11" s="273"/>
      <c r="CQ11" s="273"/>
      <c r="CR11" s="273"/>
      <c r="CS11" s="273"/>
      <c r="CT11" s="273"/>
      <c r="CU11" s="273"/>
      <c r="CV11" s="272"/>
      <c r="CW11" s="272"/>
      <c r="CX11" s="272"/>
      <c r="CY11" s="272"/>
      <c r="CZ11" s="272"/>
      <c r="DA11" s="272"/>
      <c r="DB11" s="272"/>
      <c r="DC11" s="272"/>
    </row>
    <row r="12" spans="1:261" x14ac:dyDescent="0.2">
      <c r="A12" s="115"/>
      <c r="B12" s="115"/>
      <c r="C12" s="115"/>
      <c r="D12" s="115"/>
      <c r="E12" s="115"/>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115"/>
      <c r="BE12" s="115"/>
      <c r="BF12" s="115"/>
      <c r="BG12" s="115"/>
      <c r="BH12" s="115"/>
      <c r="BI12" s="115"/>
      <c r="BJ12" s="115"/>
      <c r="BK12" s="115"/>
      <c r="BL12" s="115"/>
      <c r="BM12" s="115"/>
      <c r="BN12" s="115"/>
      <c r="BO12" s="115"/>
      <c r="BP12" s="272"/>
      <c r="BQ12" s="272"/>
      <c r="BR12" s="272"/>
      <c r="BS12" s="272"/>
      <c r="BT12" s="272"/>
      <c r="BU12" s="272"/>
      <c r="BV12" s="272"/>
      <c r="BW12" s="272"/>
      <c r="BX12" s="273"/>
      <c r="BY12" s="273"/>
      <c r="BZ12" s="273"/>
      <c r="CA12" s="273"/>
      <c r="CB12" s="273"/>
      <c r="CC12" s="273"/>
      <c r="CD12" s="273"/>
      <c r="CE12" s="273"/>
      <c r="CF12" s="273"/>
      <c r="CG12" s="273"/>
      <c r="CH12" s="273"/>
      <c r="CI12" s="273"/>
      <c r="CJ12" s="273"/>
      <c r="CK12" s="273"/>
      <c r="CL12" s="273"/>
      <c r="CM12" s="273"/>
      <c r="CN12" s="273"/>
      <c r="CO12" s="273"/>
      <c r="CP12" s="273"/>
      <c r="CQ12" s="273"/>
      <c r="CR12" s="273"/>
      <c r="CS12" s="273"/>
      <c r="CT12" s="273"/>
      <c r="CU12" s="273"/>
      <c r="CV12" s="272"/>
      <c r="CW12" s="272"/>
      <c r="CX12" s="272"/>
      <c r="CY12" s="272"/>
      <c r="CZ12" s="272"/>
      <c r="DA12" s="272"/>
      <c r="DB12" s="272"/>
      <c r="DC12" s="272"/>
    </row>
    <row r="13" spans="1:261" x14ac:dyDescent="0.2">
      <c r="A13" s="115"/>
      <c r="B13" s="115"/>
      <c r="C13" s="115"/>
      <c r="D13" s="115"/>
      <c r="E13" s="115"/>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115"/>
      <c r="BE13" s="115"/>
      <c r="BF13" s="115"/>
      <c r="BG13" s="115"/>
      <c r="BH13" s="115"/>
      <c r="BI13" s="115"/>
      <c r="BJ13" s="115"/>
      <c r="BK13" s="115"/>
      <c r="BL13" s="115"/>
      <c r="BM13" s="115"/>
      <c r="BN13" s="115"/>
      <c r="BO13" s="115"/>
      <c r="BP13" s="272"/>
      <c r="BQ13" s="272"/>
      <c r="BR13" s="272"/>
      <c r="BS13" s="272"/>
      <c r="BT13" s="272"/>
      <c r="BU13" s="272"/>
      <c r="BV13" s="272"/>
      <c r="BW13" s="272"/>
      <c r="BX13" s="273"/>
      <c r="BY13" s="273"/>
      <c r="BZ13" s="273"/>
      <c r="CA13" s="273"/>
      <c r="CB13" s="273"/>
      <c r="CC13" s="273"/>
      <c r="CD13" s="273"/>
      <c r="CE13" s="273"/>
      <c r="CF13" s="273"/>
      <c r="CG13" s="273"/>
      <c r="CH13" s="273"/>
      <c r="CI13" s="273"/>
      <c r="CJ13" s="273"/>
      <c r="CK13" s="273"/>
      <c r="CL13" s="273"/>
      <c r="CM13" s="273"/>
      <c r="CN13" s="273"/>
      <c r="CO13" s="273"/>
      <c r="CP13" s="273"/>
      <c r="CQ13" s="273"/>
      <c r="CR13" s="273"/>
      <c r="CS13" s="273"/>
      <c r="CT13" s="273"/>
      <c r="CU13" s="273"/>
      <c r="CV13" s="272"/>
      <c r="CW13" s="272"/>
      <c r="CX13" s="272"/>
      <c r="CY13" s="272"/>
      <c r="CZ13" s="272"/>
      <c r="DA13" s="272"/>
      <c r="DB13" s="272"/>
      <c r="DC13" s="272"/>
    </row>
    <row r="14" spans="1:261" ht="31.15" customHeight="1" x14ac:dyDescent="0.2">
      <c r="A14" s="115"/>
      <c r="B14" s="115"/>
      <c r="C14" s="115"/>
      <c r="D14" s="115"/>
      <c r="E14" s="115"/>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115"/>
      <c r="BE14" s="115"/>
      <c r="BF14" s="115"/>
      <c r="BG14" s="115"/>
      <c r="BH14" s="115"/>
      <c r="BI14" s="115"/>
      <c r="BJ14" s="115"/>
      <c r="BK14" s="115"/>
      <c r="BL14" s="115"/>
      <c r="BM14" s="115"/>
      <c r="BN14" s="115"/>
      <c r="BO14" s="115"/>
      <c r="BP14" s="272"/>
      <c r="BQ14" s="272"/>
      <c r="BR14" s="272"/>
      <c r="BS14" s="272"/>
      <c r="BT14" s="272"/>
      <c r="BU14" s="272"/>
      <c r="BV14" s="272"/>
      <c r="BW14" s="272"/>
      <c r="BX14" s="273"/>
      <c r="BY14" s="273"/>
      <c r="BZ14" s="273"/>
      <c r="CA14" s="273"/>
      <c r="CB14" s="273"/>
      <c r="CC14" s="273"/>
      <c r="CD14" s="273"/>
      <c r="CE14" s="273"/>
      <c r="CF14" s="273"/>
      <c r="CG14" s="273"/>
      <c r="CH14" s="273"/>
      <c r="CI14" s="273"/>
      <c r="CJ14" s="273"/>
      <c r="CK14" s="273"/>
      <c r="CL14" s="273"/>
      <c r="CM14" s="273"/>
      <c r="CN14" s="273"/>
      <c r="CO14" s="273"/>
      <c r="CP14" s="273"/>
      <c r="CQ14" s="273"/>
      <c r="CR14" s="273"/>
      <c r="CS14" s="273"/>
      <c r="CT14" s="273"/>
      <c r="CU14" s="273"/>
      <c r="CV14" s="272"/>
      <c r="CW14" s="272"/>
      <c r="CX14" s="272"/>
      <c r="CY14" s="272"/>
      <c r="CZ14" s="272"/>
      <c r="DA14" s="272"/>
      <c r="DB14" s="272"/>
      <c r="DC14" s="272"/>
    </row>
    <row r="15" spans="1:261" ht="13.15" customHeight="1" x14ac:dyDescent="0.2">
      <c r="A15" s="115" t="s">
        <v>265</v>
      </c>
      <c r="B15" s="115"/>
      <c r="C15" s="115"/>
      <c r="D15" s="115"/>
      <c r="E15" s="115"/>
      <c r="F15" s="37" t="s">
        <v>266</v>
      </c>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115" t="s">
        <v>267</v>
      </c>
      <c r="BE15" s="115"/>
      <c r="BF15" s="115"/>
      <c r="BG15" s="115"/>
      <c r="BH15" s="115"/>
      <c r="BI15" s="115"/>
      <c r="BJ15" s="115" t="s">
        <v>42</v>
      </c>
      <c r="BK15" s="115"/>
      <c r="BL15" s="115"/>
      <c r="BM15" s="115"/>
      <c r="BN15" s="115"/>
      <c r="BO15" s="115"/>
      <c r="BP15" s="272"/>
      <c r="BQ15" s="272"/>
      <c r="BR15" s="272"/>
      <c r="BS15" s="272"/>
      <c r="BT15" s="272"/>
      <c r="BU15" s="272"/>
      <c r="BV15" s="272"/>
      <c r="BW15" s="272"/>
      <c r="BX15" s="273"/>
      <c r="BY15" s="273"/>
      <c r="BZ15" s="273"/>
      <c r="CA15" s="273"/>
      <c r="CB15" s="273"/>
      <c r="CC15" s="273"/>
      <c r="CD15" s="273"/>
      <c r="CE15" s="273"/>
      <c r="CF15" s="273"/>
      <c r="CG15" s="273"/>
      <c r="CH15" s="273"/>
      <c r="CI15" s="273"/>
      <c r="CJ15" s="273"/>
      <c r="CK15" s="273"/>
      <c r="CL15" s="273"/>
      <c r="CM15" s="273"/>
      <c r="CN15" s="273"/>
      <c r="CO15" s="273"/>
      <c r="CP15" s="273"/>
      <c r="CQ15" s="273"/>
      <c r="CR15" s="273"/>
      <c r="CS15" s="273"/>
      <c r="CT15" s="273"/>
      <c r="CU15" s="273"/>
      <c r="CV15" s="272"/>
      <c r="CW15" s="272"/>
      <c r="CX15" s="272"/>
      <c r="CY15" s="272"/>
      <c r="CZ15" s="272"/>
      <c r="DA15" s="272"/>
      <c r="DB15" s="272"/>
      <c r="DC15" s="272"/>
    </row>
    <row r="16" spans="1:261" x14ac:dyDescent="0.2">
      <c r="A16" s="115"/>
      <c r="B16" s="115"/>
      <c r="C16" s="115"/>
      <c r="D16" s="115"/>
      <c r="E16" s="115"/>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115"/>
      <c r="BE16" s="115"/>
      <c r="BF16" s="115"/>
      <c r="BG16" s="115"/>
      <c r="BH16" s="115"/>
      <c r="BI16" s="115"/>
      <c r="BJ16" s="115"/>
      <c r="BK16" s="115"/>
      <c r="BL16" s="115"/>
      <c r="BM16" s="115"/>
      <c r="BN16" s="115"/>
      <c r="BO16" s="115"/>
      <c r="BP16" s="272"/>
      <c r="BQ16" s="272"/>
      <c r="BR16" s="272"/>
      <c r="BS16" s="272"/>
      <c r="BT16" s="272"/>
      <c r="BU16" s="272"/>
      <c r="BV16" s="272"/>
      <c r="BW16" s="272"/>
      <c r="BX16" s="273"/>
      <c r="BY16" s="273"/>
      <c r="BZ16" s="273"/>
      <c r="CA16" s="273"/>
      <c r="CB16" s="273"/>
      <c r="CC16" s="273"/>
      <c r="CD16" s="273"/>
      <c r="CE16" s="273"/>
      <c r="CF16" s="273"/>
      <c r="CG16" s="273"/>
      <c r="CH16" s="273"/>
      <c r="CI16" s="273"/>
      <c r="CJ16" s="273"/>
      <c r="CK16" s="273"/>
      <c r="CL16" s="273"/>
      <c r="CM16" s="273"/>
      <c r="CN16" s="273"/>
      <c r="CO16" s="273"/>
      <c r="CP16" s="273"/>
      <c r="CQ16" s="273"/>
      <c r="CR16" s="273"/>
      <c r="CS16" s="273"/>
      <c r="CT16" s="273"/>
      <c r="CU16" s="273"/>
      <c r="CV16" s="272"/>
      <c r="CW16" s="272"/>
      <c r="CX16" s="272"/>
      <c r="CY16" s="272"/>
      <c r="CZ16" s="272"/>
      <c r="DA16" s="272"/>
      <c r="DB16" s="272"/>
      <c r="DC16" s="272"/>
    </row>
    <row r="17" spans="1:107" ht="18" customHeight="1" x14ac:dyDescent="0.2">
      <c r="A17" s="115"/>
      <c r="B17" s="115"/>
      <c r="C17" s="115"/>
      <c r="D17" s="115"/>
      <c r="E17" s="115"/>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115"/>
      <c r="BE17" s="115"/>
      <c r="BF17" s="115"/>
      <c r="BG17" s="115"/>
      <c r="BH17" s="115"/>
      <c r="BI17" s="115"/>
      <c r="BJ17" s="115"/>
      <c r="BK17" s="115"/>
      <c r="BL17" s="115"/>
      <c r="BM17" s="115"/>
      <c r="BN17" s="115"/>
      <c r="BO17" s="115"/>
      <c r="BP17" s="272"/>
      <c r="BQ17" s="272"/>
      <c r="BR17" s="272"/>
      <c r="BS17" s="272"/>
      <c r="BT17" s="272"/>
      <c r="BU17" s="272"/>
      <c r="BV17" s="272"/>
      <c r="BW17" s="272"/>
      <c r="BX17" s="273"/>
      <c r="BY17" s="273"/>
      <c r="BZ17" s="273"/>
      <c r="CA17" s="273"/>
      <c r="CB17" s="273"/>
      <c r="CC17" s="273"/>
      <c r="CD17" s="273"/>
      <c r="CE17" s="273"/>
      <c r="CF17" s="273"/>
      <c r="CG17" s="273"/>
      <c r="CH17" s="273"/>
      <c r="CI17" s="273"/>
      <c r="CJ17" s="273"/>
      <c r="CK17" s="273"/>
      <c r="CL17" s="273"/>
      <c r="CM17" s="273"/>
      <c r="CN17" s="273"/>
      <c r="CO17" s="273"/>
      <c r="CP17" s="273"/>
      <c r="CQ17" s="273"/>
      <c r="CR17" s="273"/>
      <c r="CS17" s="273"/>
      <c r="CT17" s="273"/>
      <c r="CU17" s="273"/>
      <c r="CV17" s="272"/>
      <c r="CW17" s="272"/>
      <c r="CX17" s="272"/>
      <c r="CY17" s="272"/>
      <c r="CZ17" s="272"/>
      <c r="DA17" s="272"/>
      <c r="DB17" s="272"/>
      <c r="DC17" s="272"/>
    </row>
    <row r="18" spans="1:107" ht="43.9" customHeight="1" x14ac:dyDescent="0.2">
      <c r="A18" s="115" t="s">
        <v>268</v>
      </c>
      <c r="B18" s="115"/>
      <c r="C18" s="115"/>
      <c r="D18" s="115"/>
      <c r="E18" s="115"/>
      <c r="F18" s="280" t="s">
        <v>374</v>
      </c>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115" t="s">
        <v>269</v>
      </c>
      <c r="BE18" s="115"/>
      <c r="BF18" s="115"/>
      <c r="BG18" s="115"/>
      <c r="BH18" s="115"/>
      <c r="BI18" s="115"/>
      <c r="BJ18" s="115" t="s">
        <v>42</v>
      </c>
      <c r="BK18" s="115"/>
      <c r="BL18" s="115"/>
      <c r="BM18" s="115"/>
      <c r="BN18" s="115"/>
      <c r="BO18" s="115"/>
      <c r="BP18" s="272"/>
      <c r="BQ18" s="272"/>
      <c r="BR18" s="272"/>
      <c r="BS18" s="272"/>
      <c r="BT18" s="272"/>
      <c r="BU18" s="272"/>
      <c r="BV18" s="272"/>
      <c r="BW18" s="272"/>
      <c r="BX18" s="273">
        <v>19362299.559999999</v>
      </c>
      <c r="BY18" s="273"/>
      <c r="BZ18" s="273"/>
      <c r="CA18" s="273"/>
      <c r="CB18" s="273"/>
      <c r="CC18" s="273"/>
      <c r="CD18" s="273"/>
      <c r="CE18" s="273"/>
      <c r="CF18" s="273"/>
      <c r="CG18" s="273"/>
      <c r="CH18" s="273"/>
      <c r="CI18" s="273"/>
      <c r="CJ18" s="273"/>
      <c r="CK18" s="273"/>
      <c r="CL18" s="273"/>
      <c r="CM18" s="273"/>
      <c r="CN18" s="273"/>
      <c r="CO18" s="273"/>
      <c r="CP18" s="273"/>
      <c r="CQ18" s="273"/>
      <c r="CR18" s="273"/>
      <c r="CS18" s="273"/>
      <c r="CT18" s="273"/>
      <c r="CU18" s="273"/>
      <c r="CV18" s="272"/>
      <c r="CW18" s="272"/>
      <c r="CX18" s="272"/>
      <c r="CY18" s="272"/>
      <c r="CZ18" s="272"/>
      <c r="DA18" s="272"/>
      <c r="DB18" s="272"/>
      <c r="DC18" s="272"/>
    </row>
    <row r="19" spans="1:107" ht="13.15" customHeight="1" x14ac:dyDescent="0.2">
      <c r="A19" s="115" t="s">
        <v>270</v>
      </c>
      <c r="B19" s="115"/>
      <c r="C19" s="115"/>
      <c r="D19" s="115"/>
      <c r="E19" s="115"/>
      <c r="F19" s="37" t="s">
        <v>47</v>
      </c>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115" t="s">
        <v>271</v>
      </c>
      <c r="BE19" s="115"/>
      <c r="BF19" s="115"/>
      <c r="BG19" s="115"/>
      <c r="BH19" s="115"/>
      <c r="BI19" s="115"/>
      <c r="BJ19" s="115" t="s">
        <v>42</v>
      </c>
      <c r="BK19" s="115"/>
      <c r="BL19" s="115"/>
      <c r="BM19" s="115"/>
      <c r="BN19" s="115"/>
      <c r="BO19" s="115"/>
      <c r="BP19" s="272"/>
      <c r="BQ19" s="272"/>
      <c r="BR19" s="272"/>
      <c r="BS19" s="272"/>
      <c r="BT19" s="272"/>
      <c r="BU19" s="272"/>
      <c r="BV19" s="272"/>
      <c r="BW19" s="272"/>
      <c r="BX19" s="279" t="s">
        <v>42</v>
      </c>
      <c r="BY19" s="279"/>
      <c r="BZ19" s="279"/>
      <c r="CA19" s="279"/>
      <c r="CB19" s="279"/>
      <c r="CC19" s="279"/>
      <c r="CD19" s="279"/>
      <c r="CE19" s="279"/>
      <c r="CF19" s="273"/>
      <c r="CG19" s="273"/>
      <c r="CH19" s="273"/>
      <c r="CI19" s="273"/>
      <c r="CJ19" s="273"/>
      <c r="CK19" s="273"/>
      <c r="CL19" s="273"/>
      <c r="CM19" s="273"/>
      <c r="CN19" s="273"/>
      <c r="CO19" s="273"/>
      <c r="CP19" s="273"/>
      <c r="CQ19" s="273"/>
      <c r="CR19" s="273"/>
      <c r="CS19" s="273"/>
      <c r="CT19" s="273"/>
      <c r="CU19" s="273"/>
      <c r="CV19" s="272"/>
      <c r="CW19" s="272"/>
      <c r="CX19" s="272"/>
      <c r="CY19" s="272"/>
      <c r="CZ19" s="272"/>
      <c r="DA19" s="272"/>
      <c r="DB19" s="272"/>
      <c r="DC19" s="272"/>
    </row>
    <row r="20" spans="1:107" ht="13.15" customHeight="1" x14ac:dyDescent="0.2">
      <c r="A20" s="115"/>
      <c r="B20" s="115"/>
      <c r="C20" s="115"/>
      <c r="D20" s="115"/>
      <c r="E20" s="115"/>
      <c r="F20" s="37" t="s">
        <v>272</v>
      </c>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115"/>
      <c r="BE20" s="115"/>
      <c r="BF20" s="115"/>
      <c r="BG20" s="115"/>
      <c r="BH20" s="115"/>
      <c r="BI20" s="115"/>
      <c r="BJ20" s="115"/>
      <c r="BK20" s="115"/>
      <c r="BL20" s="115"/>
      <c r="BM20" s="115"/>
      <c r="BN20" s="115"/>
      <c r="BO20" s="115"/>
      <c r="BP20" s="272"/>
      <c r="BQ20" s="272"/>
      <c r="BR20" s="272"/>
      <c r="BS20" s="272"/>
      <c r="BT20" s="272"/>
      <c r="BU20" s="272"/>
      <c r="BV20" s="272"/>
      <c r="BW20" s="272"/>
      <c r="BX20" s="279"/>
      <c r="BY20" s="279"/>
      <c r="BZ20" s="279"/>
      <c r="CA20" s="279"/>
      <c r="CB20" s="279"/>
      <c r="CC20" s="279"/>
      <c r="CD20" s="279"/>
      <c r="CE20" s="279"/>
      <c r="CF20" s="273"/>
      <c r="CG20" s="273"/>
      <c r="CH20" s="273"/>
      <c r="CI20" s="273"/>
      <c r="CJ20" s="273"/>
      <c r="CK20" s="273"/>
      <c r="CL20" s="273"/>
      <c r="CM20" s="273"/>
      <c r="CN20" s="273"/>
      <c r="CO20" s="273"/>
      <c r="CP20" s="273"/>
      <c r="CQ20" s="273"/>
      <c r="CR20" s="273"/>
      <c r="CS20" s="273"/>
      <c r="CT20" s="273"/>
      <c r="CU20" s="273"/>
      <c r="CV20" s="272"/>
      <c r="CW20" s="272"/>
      <c r="CX20" s="272"/>
      <c r="CY20" s="272"/>
      <c r="CZ20" s="272"/>
      <c r="DA20" s="272"/>
      <c r="DB20" s="272"/>
      <c r="DC20" s="272"/>
    </row>
    <row r="21" spans="1:107" ht="13.15" customHeight="1" x14ac:dyDescent="0.2">
      <c r="A21" s="272"/>
      <c r="B21" s="272"/>
      <c r="C21" s="272"/>
      <c r="D21" s="272"/>
      <c r="E21" s="272"/>
      <c r="F21" s="277" t="s">
        <v>273</v>
      </c>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8" t="s">
        <v>274</v>
      </c>
      <c r="BE21" s="278"/>
      <c r="BF21" s="278"/>
      <c r="BG21" s="278"/>
      <c r="BH21" s="278"/>
      <c r="BI21" s="278"/>
      <c r="BJ21" s="115" t="s">
        <v>42</v>
      </c>
      <c r="BK21" s="115"/>
      <c r="BL21" s="115"/>
      <c r="BM21" s="115"/>
      <c r="BN21" s="115"/>
      <c r="BO21" s="115"/>
      <c r="BP21" s="272"/>
      <c r="BQ21" s="272"/>
      <c r="BR21" s="272"/>
      <c r="BS21" s="272"/>
      <c r="BT21" s="272"/>
      <c r="BU21" s="272"/>
      <c r="BV21" s="272"/>
      <c r="BW21" s="272"/>
      <c r="BX21" s="273"/>
      <c r="BY21" s="273"/>
      <c r="BZ21" s="273"/>
      <c r="CA21" s="273"/>
      <c r="CB21" s="273"/>
      <c r="CC21" s="273"/>
      <c r="CD21" s="273"/>
      <c r="CE21" s="273"/>
      <c r="CF21" s="273"/>
      <c r="CG21" s="273"/>
      <c r="CH21" s="273"/>
      <c r="CI21" s="273"/>
      <c r="CJ21" s="273"/>
      <c r="CK21" s="273"/>
      <c r="CL21" s="273"/>
      <c r="CM21" s="273"/>
      <c r="CN21" s="273"/>
      <c r="CO21" s="273"/>
      <c r="CP21" s="273"/>
      <c r="CQ21" s="273"/>
      <c r="CR21" s="273"/>
      <c r="CS21" s="273"/>
      <c r="CT21" s="273"/>
      <c r="CU21" s="273"/>
      <c r="CV21" s="272"/>
      <c r="CW21" s="272"/>
      <c r="CX21" s="272"/>
      <c r="CY21" s="272"/>
      <c r="CZ21" s="272"/>
      <c r="DA21" s="272"/>
      <c r="DB21" s="272"/>
      <c r="DC21" s="272"/>
    </row>
    <row r="22" spans="1:107" ht="13.15" customHeight="1" x14ac:dyDescent="0.2">
      <c r="A22" s="115" t="s">
        <v>275</v>
      </c>
      <c r="B22" s="115"/>
      <c r="C22" s="115"/>
      <c r="D22" s="115"/>
      <c r="E22" s="115"/>
      <c r="F22" s="277" t="s">
        <v>276</v>
      </c>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8" t="s">
        <v>277</v>
      </c>
      <c r="BE22" s="278"/>
      <c r="BF22" s="278"/>
      <c r="BG22" s="278"/>
      <c r="BH22" s="278"/>
      <c r="BI22" s="278"/>
      <c r="BJ22" s="115" t="s">
        <v>42</v>
      </c>
      <c r="BK22" s="115"/>
      <c r="BL22" s="115"/>
      <c r="BM22" s="115"/>
      <c r="BN22" s="115"/>
      <c r="BO22" s="115"/>
      <c r="BP22" s="272"/>
      <c r="BQ22" s="272"/>
      <c r="BR22" s="272"/>
      <c r="BS22" s="272"/>
      <c r="BT22" s="272"/>
      <c r="BU22" s="272"/>
      <c r="BV22" s="272"/>
      <c r="BW22" s="272"/>
      <c r="BX22" s="279" t="s">
        <v>42</v>
      </c>
      <c r="BY22" s="279"/>
      <c r="BZ22" s="279"/>
      <c r="CA22" s="279"/>
      <c r="CB22" s="279"/>
      <c r="CC22" s="279"/>
      <c r="CD22" s="279"/>
      <c r="CE22" s="279"/>
      <c r="CF22" s="273"/>
      <c r="CG22" s="273"/>
      <c r="CH22" s="273"/>
      <c r="CI22" s="273"/>
      <c r="CJ22" s="273"/>
      <c r="CK22" s="273"/>
      <c r="CL22" s="273"/>
      <c r="CM22" s="273"/>
      <c r="CN22" s="273"/>
      <c r="CO22" s="273"/>
      <c r="CP22" s="273"/>
      <c r="CQ22" s="273"/>
      <c r="CR22" s="273"/>
      <c r="CS22" s="273"/>
      <c r="CT22" s="273"/>
      <c r="CU22" s="273"/>
      <c r="CV22" s="272"/>
      <c r="CW22" s="272"/>
      <c r="CX22" s="272"/>
      <c r="CY22" s="272"/>
      <c r="CZ22" s="272"/>
      <c r="DA22" s="272"/>
      <c r="DB22" s="272"/>
      <c r="DC22" s="272"/>
    </row>
    <row r="23" spans="1:107" ht="13.15" customHeight="1" x14ac:dyDescent="0.2">
      <c r="A23" s="115" t="s">
        <v>278</v>
      </c>
      <c r="B23" s="115"/>
      <c r="C23" s="115"/>
      <c r="D23" s="115"/>
      <c r="E23" s="115"/>
      <c r="F23" s="280" t="s">
        <v>375</v>
      </c>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0"/>
      <c r="BC23" s="280"/>
      <c r="BD23" s="115" t="s">
        <v>279</v>
      </c>
      <c r="BE23" s="115"/>
      <c r="BF23" s="115"/>
      <c r="BG23" s="115"/>
      <c r="BH23" s="115"/>
      <c r="BI23" s="115"/>
      <c r="BJ23" s="115" t="s">
        <v>42</v>
      </c>
      <c r="BK23" s="115"/>
      <c r="BL23" s="115"/>
      <c r="BM23" s="115"/>
      <c r="BN23" s="115"/>
      <c r="BO23" s="115"/>
      <c r="BP23" s="272"/>
      <c r="BQ23" s="272"/>
      <c r="BR23" s="272"/>
      <c r="BS23" s="272"/>
      <c r="BT23" s="272"/>
      <c r="BU23" s="272"/>
      <c r="BV23" s="272"/>
      <c r="BW23" s="272"/>
      <c r="BX23" s="273">
        <f>BX26+BX32+BX44</f>
        <v>21953622.440000001</v>
      </c>
      <c r="BY23" s="273"/>
      <c r="BZ23" s="273"/>
      <c r="CA23" s="273"/>
      <c r="CB23" s="273"/>
      <c r="CC23" s="273"/>
      <c r="CD23" s="273"/>
      <c r="CE23" s="273"/>
      <c r="CF23" s="273">
        <f>CF26+CF32+CF44</f>
        <v>38984450</v>
      </c>
      <c r="CG23" s="273"/>
      <c r="CH23" s="273"/>
      <c r="CI23" s="273"/>
      <c r="CJ23" s="273"/>
      <c r="CK23" s="273"/>
      <c r="CL23" s="273"/>
      <c r="CM23" s="273"/>
      <c r="CN23" s="273">
        <f t="shared" ref="CN23" si="2">CN26+CN32+CN44</f>
        <v>38984450</v>
      </c>
      <c r="CO23" s="273"/>
      <c r="CP23" s="273"/>
      <c r="CQ23" s="273"/>
      <c r="CR23" s="273"/>
      <c r="CS23" s="273"/>
      <c r="CT23" s="273"/>
      <c r="CU23" s="273"/>
      <c r="CV23" s="273"/>
      <c r="CW23" s="273"/>
      <c r="CX23" s="273"/>
      <c r="CY23" s="273"/>
      <c r="CZ23" s="273"/>
      <c r="DA23" s="273"/>
      <c r="DB23" s="273"/>
      <c r="DC23" s="273"/>
    </row>
    <row r="24" spans="1:107" ht="13.15" customHeight="1" x14ac:dyDescent="0.2">
      <c r="A24" s="115"/>
      <c r="B24" s="115"/>
      <c r="C24" s="115"/>
      <c r="D24" s="115"/>
      <c r="E24" s="115"/>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115"/>
      <c r="BE24" s="115"/>
      <c r="BF24" s="115"/>
      <c r="BG24" s="115"/>
      <c r="BH24" s="115"/>
      <c r="BI24" s="115"/>
      <c r="BJ24" s="115"/>
      <c r="BK24" s="115"/>
      <c r="BL24" s="115"/>
      <c r="BM24" s="115"/>
      <c r="BN24" s="115"/>
      <c r="BO24" s="115"/>
      <c r="BP24" s="272"/>
      <c r="BQ24" s="272"/>
      <c r="BR24" s="272"/>
      <c r="BS24" s="272"/>
      <c r="BT24" s="272"/>
      <c r="BU24" s="272"/>
      <c r="BV24" s="272"/>
      <c r="BW24" s="272"/>
      <c r="BX24" s="273"/>
      <c r="BY24" s="273"/>
      <c r="BZ24" s="273"/>
      <c r="CA24" s="273"/>
      <c r="CB24" s="273"/>
      <c r="CC24" s="273"/>
      <c r="CD24" s="273"/>
      <c r="CE24" s="273"/>
      <c r="CF24" s="273"/>
      <c r="CG24" s="273"/>
      <c r="CH24" s="273"/>
      <c r="CI24" s="273"/>
      <c r="CJ24" s="273"/>
      <c r="CK24" s="273"/>
      <c r="CL24" s="273"/>
      <c r="CM24" s="273"/>
      <c r="CN24" s="273"/>
      <c r="CO24" s="273"/>
      <c r="CP24" s="273"/>
      <c r="CQ24" s="273"/>
      <c r="CR24" s="273"/>
      <c r="CS24" s="273"/>
      <c r="CT24" s="273"/>
      <c r="CU24" s="273"/>
      <c r="CV24" s="273"/>
      <c r="CW24" s="273"/>
      <c r="CX24" s="273"/>
      <c r="CY24" s="273"/>
      <c r="CZ24" s="273"/>
      <c r="DA24" s="273"/>
      <c r="DB24" s="273"/>
      <c r="DC24" s="273"/>
    </row>
    <row r="25" spans="1:107" ht="17.45" customHeight="1" x14ac:dyDescent="0.2">
      <c r="A25" s="115"/>
      <c r="B25" s="115"/>
      <c r="C25" s="115"/>
      <c r="D25" s="115"/>
      <c r="E25" s="115"/>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115"/>
      <c r="BE25" s="115"/>
      <c r="BF25" s="115"/>
      <c r="BG25" s="115"/>
      <c r="BH25" s="115"/>
      <c r="BI25" s="115"/>
      <c r="BJ25" s="115"/>
      <c r="BK25" s="115"/>
      <c r="BL25" s="115"/>
      <c r="BM25" s="115"/>
      <c r="BN25" s="115"/>
      <c r="BO25" s="115"/>
      <c r="BP25" s="272"/>
      <c r="BQ25" s="272"/>
      <c r="BR25" s="272"/>
      <c r="BS25" s="272"/>
      <c r="BT25" s="272"/>
      <c r="BU25" s="272"/>
      <c r="BV25" s="272"/>
      <c r="BW25" s="272"/>
      <c r="BX25" s="273"/>
      <c r="BY25" s="273"/>
      <c r="BZ25" s="273"/>
      <c r="CA25" s="273"/>
      <c r="CB25" s="273"/>
      <c r="CC25" s="273"/>
      <c r="CD25" s="273"/>
      <c r="CE25" s="273"/>
      <c r="CF25" s="273"/>
      <c r="CG25" s="273"/>
      <c r="CH25" s="273"/>
      <c r="CI25" s="273"/>
      <c r="CJ25" s="273"/>
      <c r="CK25" s="273"/>
      <c r="CL25" s="273"/>
      <c r="CM25" s="273"/>
      <c r="CN25" s="273"/>
      <c r="CO25" s="273"/>
      <c r="CP25" s="273"/>
      <c r="CQ25" s="273"/>
      <c r="CR25" s="273"/>
      <c r="CS25" s="273"/>
      <c r="CT25" s="273"/>
      <c r="CU25" s="273"/>
      <c r="CV25" s="273"/>
      <c r="CW25" s="273"/>
      <c r="CX25" s="273"/>
      <c r="CY25" s="273"/>
      <c r="CZ25" s="273"/>
      <c r="DA25" s="273"/>
      <c r="DB25" s="273"/>
      <c r="DC25" s="273"/>
    </row>
    <row r="26" spans="1:107" ht="13.15" customHeight="1" x14ac:dyDescent="0.2">
      <c r="A26" s="115" t="s">
        <v>280</v>
      </c>
      <c r="B26" s="115"/>
      <c r="C26" s="115"/>
      <c r="D26" s="115"/>
      <c r="E26" s="115"/>
      <c r="F26" s="274" t="s">
        <v>47</v>
      </c>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115" t="s">
        <v>281</v>
      </c>
      <c r="BE26" s="115"/>
      <c r="BF26" s="115"/>
      <c r="BG26" s="115"/>
      <c r="BH26" s="115"/>
      <c r="BI26" s="115"/>
      <c r="BJ26" s="115" t="s">
        <v>42</v>
      </c>
      <c r="BK26" s="115"/>
      <c r="BL26" s="115"/>
      <c r="BM26" s="115"/>
      <c r="BN26" s="115"/>
      <c r="BO26" s="115"/>
      <c r="BP26" s="272"/>
      <c r="BQ26" s="272"/>
      <c r="BR26" s="272"/>
      <c r="BS26" s="272"/>
      <c r="BT26" s="272"/>
      <c r="BU26" s="272"/>
      <c r="BV26" s="272"/>
      <c r="BW26" s="272"/>
      <c r="BX26" s="273">
        <f>BX31</f>
        <v>18222480.440000001</v>
      </c>
      <c r="BY26" s="273"/>
      <c r="BZ26" s="273"/>
      <c r="CA26" s="273"/>
      <c r="CB26" s="273"/>
      <c r="CC26" s="273"/>
      <c r="CD26" s="273"/>
      <c r="CE26" s="273"/>
      <c r="CF26" s="273">
        <f t="shared" ref="CF26" si="3">CF31</f>
        <v>35273000</v>
      </c>
      <c r="CG26" s="273"/>
      <c r="CH26" s="273"/>
      <c r="CI26" s="273"/>
      <c r="CJ26" s="273"/>
      <c r="CK26" s="273"/>
      <c r="CL26" s="273"/>
      <c r="CM26" s="273"/>
      <c r="CN26" s="273">
        <f t="shared" ref="CN26" si="4">CN31</f>
        <v>35273000</v>
      </c>
      <c r="CO26" s="273"/>
      <c r="CP26" s="273"/>
      <c r="CQ26" s="273"/>
      <c r="CR26" s="273"/>
      <c r="CS26" s="273"/>
      <c r="CT26" s="273"/>
      <c r="CU26" s="273"/>
      <c r="CV26" s="272"/>
      <c r="CW26" s="272"/>
      <c r="CX26" s="272"/>
      <c r="CY26" s="272"/>
      <c r="CZ26" s="272"/>
      <c r="DA26" s="272"/>
      <c r="DB26" s="272"/>
      <c r="DC26" s="272"/>
    </row>
    <row r="27" spans="1:107" ht="13.15" customHeight="1" x14ac:dyDescent="0.2">
      <c r="A27" s="115"/>
      <c r="B27" s="115"/>
      <c r="C27" s="115"/>
      <c r="D27" s="115"/>
      <c r="E27" s="115"/>
      <c r="F27" s="37" t="s">
        <v>282</v>
      </c>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115"/>
      <c r="BE27" s="115"/>
      <c r="BF27" s="115"/>
      <c r="BG27" s="115"/>
      <c r="BH27" s="115"/>
      <c r="BI27" s="115"/>
      <c r="BJ27" s="115"/>
      <c r="BK27" s="115"/>
      <c r="BL27" s="115"/>
      <c r="BM27" s="115"/>
      <c r="BN27" s="115"/>
      <c r="BO27" s="115"/>
      <c r="BP27" s="272"/>
      <c r="BQ27" s="272"/>
      <c r="BR27" s="272"/>
      <c r="BS27" s="272"/>
      <c r="BT27" s="272"/>
      <c r="BU27" s="272"/>
      <c r="BV27" s="272"/>
      <c r="BW27" s="272"/>
      <c r="BX27" s="273"/>
      <c r="BY27" s="273"/>
      <c r="BZ27" s="273"/>
      <c r="CA27" s="273"/>
      <c r="CB27" s="273"/>
      <c r="CC27" s="273"/>
      <c r="CD27" s="273"/>
      <c r="CE27" s="273"/>
      <c r="CF27" s="273"/>
      <c r="CG27" s="273"/>
      <c r="CH27" s="273"/>
      <c r="CI27" s="273"/>
      <c r="CJ27" s="273"/>
      <c r="CK27" s="273"/>
      <c r="CL27" s="273"/>
      <c r="CM27" s="273"/>
      <c r="CN27" s="273"/>
      <c r="CO27" s="273"/>
      <c r="CP27" s="273"/>
      <c r="CQ27" s="273"/>
      <c r="CR27" s="273"/>
      <c r="CS27" s="273"/>
      <c r="CT27" s="273"/>
      <c r="CU27" s="273"/>
      <c r="CV27" s="272"/>
      <c r="CW27" s="272"/>
      <c r="CX27" s="272"/>
      <c r="CY27" s="272"/>
      <c r="CZ27" s="272"/>
      <c r="DA27" s="272"/>
      <c r="DB27" s="272"/>
      <c r="DC27" s="272"/>
    </row>
    <row r="28" spans="1:107" ht="15" customHeight="1" x14ac:dyDescent="0.2">
      <c r="A28" s="115"/>
      <c r="B28" s="115"/>
      <c r="C28" s="115"/>
      <c r="D28" s="115"/>
      <c r="E28" s="115"/>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115"/>
      <c r="BE28" s="115"/>
      <c r="BF28" s="115"/>
      <c r="BG28" s="115"/>
      <c r="BH28" s="115"/>
      <c r="BI28" s="115"/>
      <c r="BJ28" s="115"/>
      <c r="BK28" s="115"/>
      <c r="BL28" s="115"/>
      <c r="BM28" s="115"/>
      <c r="BN28" s="115"/>
      <c r="BO28" s="115"/>
      <c r="BP28" s="272"/>
      <c r="BQ28" s="272"/>
      <c r="BR28" s="272"/>
      <c r="BS28" s="272"/>
      <c r="BT28" s="272"/>
      <c r="BU28" s="272"/>
      <c r="BV28" s="272"/>
      <c r="BW28" s="272"/>
      <c r="BX28" s="273"/>
      <c r="BY28" s="273"/>
      <c r="BZ28" s="273"/>
      <c r="CA28" s="273"/>
      <c r="CB28" s="273"/>
      <c r="CC28" s="273"/>
      <c r="CD28" s="273"/>
      <c r="CE28" s="273"/>
      <c r="CF28" s="273"/>
      <c r="CG28" s="273"/>
      <c r="CH28" s="273"/>
      <c r="CI28" s="273"/>
      <c r="CJ28" s="273"/>
      <c r="CK28" s="273"/>
      <c r="CL28" s="273"/>
      <c r="CM28" s="273"/>
      <c r="CN28" s="273"/>
      <c r="CO28" s="273"/>
      <c r="CP28" s="273"/>
      <c r="CQ28" s="273"/>
      <c r="CR28" s="273"/>
      <c r="CS28" s="273"/>
      <c r="CT28" s="273"/>
      <c r="CU28" s="273"/>
      <c r="CV28" s="272"/>
      <c r="CW28" s="272"/>
      <c r="CX28" s="272"/>
      <c r="CY28" s="272"/>
      <c r="CZ28" s="272"/>
      <c r="DA28" s="272"/>
      <c r="DB28" s="272"/>
      <c r="DC28" s="272"/>
    </row>
    <row r="29" spans="1:107" x14ac:dyDescent="0.2">
      <c r="A29" s="115" t="s">
        <v>283</v>
      </c>
      <c r="B29" s="115"/>
      <c r="C29" s="115"/>
      <c r="D29" s="115"/>
      <c r="E29" s="115"/>
      <c r="F29" s="274" t="s">
        <v>47</v>
      </c>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4"/>
      <c r="AR29" s="274"/>
      <c r="AS29" s="274"/>
      <c r="AT29" s="274"/>
      <c r="AU29" s="274"/>
      <c r="AV29" s="274"/>
      <c r="AW29" s="274"/>
      <c r="AX29" s="274"/>
      <c r="AY29" s="274"/>
      <c r="AZ29" s="274"/>
      <c r="BA29" s="274"/>
      <c r="BB29" s="274"/>
      <c r="BC29" s="274"/>
      <c r="BD29" s="115" t="s">
        <v>284</v>
      </c>
      <c r="BE29" s="115"/>
      <c r="BF29" s="115"/>
      <c r="BG29" s="115"/>
      <c r="BH29" s="115"/>
      <c r="BI29" s="115"/>
      <c r="BJ29" s="115" t="s">
        <v>42</v>
      </c>
      <c r="BK29" s="115"/>
      <c r="BL29" s="115"/>
      <c r="BM29" s="115"/>
      <c r="BN29" s="115"/>
      <c r="BO29" s="115"/>
      <c r="BP29" s="272"/>
      <c r="BQ29" s="272"/>
      <c r="BR29" s="272"/>
      <c r="BS29" s="272"/>
      <c r="BT29" s="272"/>
      <c r="BU29" s="272"/>
      <c r="BV29" s="272"/>
      <c r="BW29" s="272"/>
      <c r="BX29" s="273"/>
      <c r="BY29" s="273"/>
      <c r="BZ29" s="273"/>
      <c r="CA29" s="273"/>
      <c r="CB29" s="273"/>
      <c r="CC29" s="273"/>
      <c r="CD29" s="273"/>
      <c r="CE29" s="273"/>
      <c r="CF29" s="273"/>
      <c r="CG29" s="273"/>
      <c r="CH29" s="273"/>
      <c r="CI29" s="273"/>
      <c r="CJ29" s="273"/>
      <c r="CK29" s="273"/>
      <c r="CL29" s="273"/>
      <c r="CM29" s="273"/>
      <c r="CN29" s="273"/>
      <c r="CO29" s="273"/>
      <c r="CP29" s="273"/>
      <c r="CQ29" s="273"/>
      <c r="CR29" s="273"/>
      <c r="CS29" s="273"/>
      <c r="CT29" s="273"/>
      <c r="CU29" s="273"/>
      <c r="CV29" s="272"/>
      <c r="CW29" s="272"/>
      <c r="CX29" s="272"/>
      <c r="CY29" s="272"/>
      <c r="CZ29" s="272"/>
      <c r="DA29" s="272"/>
      <c r="DB29" s="272"/>
      <c r="DC29" s="272"/>
    </row>
    <row r="30" spans="1:107" x14ac:dyDescent="0.2">
      <c r="A30" s="115"/>
      <c r="B30" s="115"/>
      <c r="C30" s="115"/>
      <c r="D30" s="115"/>
      <c r="E30" s="115"/>
      <c r="F30" s="274" t="s">
        <v>272</v>
      </c>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115"/>
      <c r="BE30" s="115"/>
      <c r="BF30" s="115"/>
      <c r="BG30" s="115"/>
      <c r="BH30" s="115"/>
      <c r="BI30" s="115"/>
      <c r="BJ30" s="115"/>
      <c r="BK30" s="115"/>
      <c r="BL30" s="115"/>
      <c r="BM30" s="115"/>
      <c r="BN30" s="115"/>
      <c r="BO30" s="115"/>
      <c r="BP30" s="272"/>
      <c r="BQ30" s="272"/>
      <c r="BR30" s="272"/>
      <c r="BS30" s="272"/>
      <c r="BT30" s="272"/>
      <c r="BU30" s="272"/>
      <c r="BV30" s="272"/>
      <c r="BW30" s="272"/>
      <c r="BX30" s="273"/>
      <c r="BY30" s="273"/>
      <c r="BZ30" s="273"/>
      <c r="CA30" s="273"/>
      <c r="CB30" s="273"/>
      <c r="CC30" s="273"/>
      <c r="CD30" s="273"/>
      <c r="CE30" s="273"/>
      <c r="CF30" s="273"/>
      <c r="CG30" s="273"/>
      <c r="CH30" s="273"/>
      <c r="CI30" s="273"/>
      <c r="CJ30" s="273"/>
      <c r="CK30" s="273"/>
      <c r="CL30" s="273"/>
      <c r="CM30" s="273"/>
      <c r="CN30" s="273"/>
      <c r="CO30" s="273"/>
      <c r="CP30" s="273"/>
      <c r="CQ30" s="273"/>
      <c r="CR30" s="273"/>
      <c r="CS30" s="273"/>
      <c r="CT30" s="273"/>
      <c r="CU30" s="273"/>
      <c r="CV30" s="272"/>
      <c r="CW30" s="272"/>
      <c r="CX30" s="272"/>
      <c r="CY30" s="272"/>
      <c r="CZ30" s="272"/>
      <c r="DA30" s="272"/>
      <c r="DB30" s="272"/>
      <c r="DC30" s="272"/>
    </row>
    <row r="31" spans="1:107" ht="13.15" customHeight="1" x14ac:dyDescent="0.2">
      <c r="A31" s="115" t="s">
        <v>285</v>
      </c>
      <c r="B31" s="115"/>
      <c r="C31" s="115"/>
      <c r="D31" s="115"/>
      <c r="E31" s="115"/>
      <c r="F31" s="274" t="s">
        <v>286</v>
      </c>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115" t="s">
        <v>287</v>
      </c>
      <c r="BE31" s="115"/>
      <c r="BF31" s="115"/>
      <c r="BG31" s="115"/>
      <c r="BH31" s="115"/>
      <c r="BI31" s="115"/>
      <c r="BJ31" s="115" t="s">
        <v>42</v>
      </c>
      <c r="BK31" s="115"/>
      <c r="BL31" s="115"/>
      <c r="BM31" s="115"/>
      <c r="BN31" s="115"/>
      <c r="BO31" s="115"/>
      <c r="BP31" s="272"/>
      <c r="BQ31" s="272"/>
      <c r="BR31" s="272"/>
      <c r="BS31" s="272"/>
      <c r="BT31" s="272"/>
      <c r="BU31" s="272"/>
      <c r="BV31" s="272"/>
      <c r="BW31" s="272"/>
      <c r="BX31" s="273">
        <v>18222480.440000001</v>
      </c>
      <c r="BY31" s="273"/>
      <c r="BZ31" s="273"/>
      <c r="CA31" s="273"/>
      <c r="CB31" s="273"/>
      <c r="CC31" s="273"/>
      <c r="CD31" s="273"/>
      <c r="CE31" s="273"/>
      <c r="CF31" s="273">
        <f>35273000</f>
        <v>35273000</v>
      </c>
      <c r="CG31" s="273"/>
      <c r="CH31" s="273"/>
      <c r="CI31" s="273"/>
      <c r="CJ31" s="273"/>
      <c r="CK31" s="273"/>
      <c r="CL31" s="273"/>
      <c r="CM31" s="273"/>
      <c r="CN31" s="273">
        <f>35273000</f>
        <v>35273000</v>
      </c>
      <c r="CO31" s="273"/>
      <c r="CP31" s="273"/>
      <c r="CQ31" s="273"/>
      <c r="CR31" s="273"/>
      <c r="CS31" s="273"/>
      <c r="CT31" s="273"/>
      <c r="CU31" s="273"/>
      <c r="CV31" s="272"/>
      <c r="CW31" s="272"/>
      <c r="CX31" s="272"/>
      <c r="CY31" s="272"/>
      <c r="CZ31" s="272"/>
      <c r="DA31" s="272"/>
      <c r="DB31" s="272"/>
      <c r="DC31" s="272"/>
    </row>
    <row r="32" spans="1:107" ht="13.15" customHeight="1" x14ac:dyDescent="0.2">
      <c r="A32" s="115" t="s">
        <v>288</v>
      </c>
      <c r="B32" s="115"/>
      <c r="C32" s="115"/>
      <c r="D32" s="115"/>
      <c r="E32" s="115"/>
      <c r="F32" s="280" t="s">
        <v>289</v>
      </c>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115" t="s">
        <v>290</v>
      </c>
      <c r="BE32" s="115"/>
      <c r="BF32" s="115"/>
      <c r="BG32" s="115"/>
      <c r="BH32" s="115"/>
      <c r="BI32" s="115"/>
      <c r="BJ32" s="115" t="s">
        <v>42</v>
      </c>
      <c r="BK32" s="115"/>
      <c r="BL32" s="115"/>
      <c r="BM32" s="115"/>
      <c r="BN32" s="115"/>
      <c r="BO32" s="115"/>
      <c r="BP32" s="272"/>
      <c r="BQ32" s="272"/>
      <c r="BR32" s="272"/>
      <c r="BS32" s="272"/>
      <c r="BT32" s="272"/>
      <c r="BU32" s="272"/>
      <c r="BV32" s="272"/>
      <c r="BW32" s="272"/>
      <c r="BX32" s="273">
        <f>BX37</f>
        <v>1289925</v>
      </c>
      <c r="BY32" s="273"/>
      <c r="BZ32" s="273"/>
      <c r="CA32" s="273"/>
      <c r="CB32" s="273"/>
      <c r="CC32" s="273"/>
      <c r="CD32" s="273"/>
      <c r="CE32" s="273"/>
      <c r="CF32" s="273">
        <f t="shared" ref="CF32" si="5">CF37</f>
        <v>1289925</v>
      </c>
      <c r="CG32" s="273"/>
      <c r="CH32" s="273"/>
      <c r="CI32" s="273"/>
      <c r="CJ32" s="273"/>
      <c r="CK32" s="273"/>
      <c r="CL32" s="273"/>
      <c r="CM32" s="273"/>
      <c r="CN32" s="273">
        <f t="shared" ref="CN32" si="6">CN37</f>
        <v>1289925</v>
      </c>
      <c r="CO32" s="273"/>
      <c r="CP32" s="273"/>
      <c r="CQ32" s="273"/>
      <c r="CR32" s="273"/>
      <c r="CS32" s="273"/>
      <c r="CT32" s="273"/>
      <c r="CU32" s="273"/>
      <c r="CV32" s="272"/>
      <c r="CW32" s="272"/>
      <c r="CX32" s="272"/>
      <c r="CY32" s="272"/>
      <c r="CZ32" s="272"/>
      <c r="DA32" s="272"/>
      <c r="DB32" s="272"/>
      <c r="DC32" s="272"/>
    </row>
    <row r="33" spans="1:107" x14ac:dyDescent="0.2">
      <c r="A33" s="115"/>
      <c r="B33" s="115"/>
      <c r="C33" s="115"/>
      <c r="D33" s="115"/>
      <c r="E33" s="115"/>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115"/>
      <c r="BE33" s="115"/>
      <c r="BF33" s="115"/>
      <c r="BG33" s="115"/>
      <c r="BH33" s="115"/>
      <c r="BI33" s="115"/>
      <c r="BJ33" s="115"/>
      <c r="BK33" s="115"/>
      <c r="BL33" s="115"/>
      <c r="BM33" s="115"/>
      <c r="BN33" s="115"/>
      <c r="BO33" s="115"/>
      <c r="BP33" s="272"/>
      <c r="BQ33" s="272"/>
      <c r="BR33" s="272"/>
      <c r="BS33" s="272"/>
      <c r="BT33" s="272"/>
      <c r="BU33" s="272"/>
      <c r="BV33" s="272"/>
      <c r="BW33" s="272"/>
      <c r="BX33" s="273"/>
      <c r="BY33" s="273"/>
      <c r="BZ33" s="273"/>
      <c r="CA33" s="273"/>
      <c r="CB33" s="273"/>
      <c r="CC33" s="273"/>
      <c r="CD33" s="273"/>
      <c r="CE33" s="273"/>
      <c r="CF33" s="273"/>
      <c r="CG33" s="273"/>
      <c r="CH33" s="273"/>
      <c r="CI33" s="273"/>
      <c r="CJ33" s="273"/>
      <c r="CK33" s="273"/>
      <c r="CL33" s="273"/>
      <c r="CM33" s="273"/>
      <c r="CN33" s="273"/>
      <c r="CO33" s="273"/>
      <c r="CP33" s="273"/>
      <c r="CQ33" s="273"/>
      <c r="CR33" s="273"/>
      <c r="CS33" s="273"/>
      <c r="CT33" s="273"/>
      <c r="CU33" s="273"/>
      <c r="CV33" s="272"/>
      <c r="CW33" s="272"/>
      <c r="CX33" s="272"/>
      <c r="CY33" s="272"/>
      <c r="CZ33" s="272"/>
      <c r="DA33" s="272"/>
      <c r="DB33" s="272"/>
      <c r="DC33" s="272"/>
    </row>
    <row r="34" spans="1:107" x14ac:dyDescent="0.2">
      <c r="A34" s="115" t="s">
        <v>291</v>
      </c>
      <c r="B34" s="115"/>
      <c r="C34" s="115"/>
      <c r="D34" s="115"/>
      <c r="E34" s="115"/>
      <c r="F34" s="274" t="s">
        <v>47</v>
      </c>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115" t="s">
        <v>292</v>
      </c>
      <c r="BE34" s="115"/>
      <c r="BF34" s="115"/>
      <c r="BG34" s="115"/>
      <c r="BH34" s="115"/>
      <c r="BI34" s="115"/>
      <c r="BJ34" s="115" t="s">
        <v>42</v>
      </c>
      <c r="BK34" s="115"/>
      <c r="BL34" s="115"/>
      <c r="BM34" s="115"/>
      <c r="BN34" s="115"/>
      <c r="BO34" s="115"/>
      <c r="BP34" s="272"/>
      <c r="BQ34" s="272"/>
      <c r="BR34" s="272"/>
      <c r="BS34" s="272"/>
      <c r="BT34" s="272"/>
      <c r="BU34" s="272"/>
      <c r="BV34" s="272"/>
      <c r="BW34" s="272"/>
      <c r="BX34" s="273"/>
      <c r="BY34" s="273"/>
      <c r="BZ34" s="273"/>
      <c r="CA34" s="273"/>
      <c r="CB34" s="273"/>
      <c r="CC34" s="273"/>
      <c r="CD34" s="273"/>
      <c r="CE34" s="273"/>
      <c r="CF34" s="273"/>
      <c r="CG34" s="273"/>
      <c r="CH34" s="273"/>
      <c r="CI34" s="273"/>
      <c r="CJ34" s="273"/>
      <c r="CK34" s="273"/>
      <c r="CL34" s="273"/>
      <c r="CM34" s="273"/>
      <c r="CN34" s="273"/>
      <c r="CO34" s="273"/>
      <c r="CP34" s="273"/>
      <c r="CQ34" s="273"/>
      <c r="CR34" s="273"/>
      <c r="CS34" s="273"/>
      <c r="CT34" s="273"/>
      <c r="CU34" s="273"/>
      <c r="CV34" s="272"/>
      <c r="CW34" s="272"/>
      <c r="CX34" s="272"/>
      <c r="CY34" s="272"/>
      <c r="CZ34" s="272"/>
      <c r="DA34" s="272"/>
      <c r="DB34" s="272"/>
      <c r="DC34" s="272"/>
    </row>
    <row r="35" spans="1:107" x14ac:dyDescent="0.2">
      <c r="A35" s="115"/>
      <c r="B35" s="115"/>
      <c r="C35" s="115"/>
      <c r="D35" s="115"/>
      <c r="E35" s="115"/>
      <c r="F35" s="274" t="s">
        <v>272</v>
      </c>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115"/>
      <c r="BE35" s="115"/>
      <c r="BF35" s="115"/>
      <c r="BG35" s="115"/>
      <c r="BH35" s="115"/>
      <c r="BI35" s="115"/>
      <c r="BJ35" s="115"/>
      <c r="BK35" s="115"/>
      <c r="BL35" s="115"/>
      <c r="BM35" s="115"/>
      <c r="BN35" s="115"/>
      <c r="BO35" s="115"/>
      <c r="BP35" s="272"/>
      <c r="BQ35" s="272"/>
      <c r="BR35" s="272"/>
      <c r="BS35" s="272"/>
      <c r="BT35" s="272"/>
      <c r="BU35" s="272"/>
      <c r="BV35" s="272"/>
      <c r="BW35" s="272"/>
      <c r="BX35" s="273"/>
      <c r="BY35" s="273"/>
      <c r="BZ35" s="273"/>
      <c r="CA35" s="273"/>
      <c r="CB35" s="273"/>
      <c r="CC35" s="273"/>
      <c r="CD35" s="273"/>
      <c r="CE35" s="273"/>
      <c r="CF35" s="273"/>
      <c r="CG35" s="273"/>
      <c r="CH35" s="273"/>
      <c r="CI35" s="273"/>
      <c r="CJ35" s="273"/>
      <c r="CK35" s="273"/>
      <c r="CL35" s="273"/>
      <c r="CM35" s="273"/>
      <c r="CN35" s="273"/>
      <c r="CO35" s="273"/>
      <c r="CP35" s="273"/>
      <c r="CQ35" s="273"/>
      <c r="CR35" s="273"/>
      <c r="CS35" s="273"/>
      <c r="CT35" s="273"/>
      <c r="CU35" s="273"/>
      <c r="CV35" s="272"/>
      <c r="CW35" s="272"/>
      <c r="CX35" s="272"/>
      <c r="CY35" s="272"/>
      <c r="CZ35" s="272"/>
      <c r="DA35" s="272"/>
      <c r="DB35" s="272"/>
      <c r="DC35" s="272"/>
    </row>
    <row r="36" spans="1:107" ht="13.15" customHeight="1" x14ac:dyDescent="0.2">
      <c r="A36" s="272"/>
      <c r="B36" s="272"/>
      <c r="C36" s="272"/>
      <c r="D36" s="272"/>
      <c r="E36" s="272"/>
      <c r="F36" s="277" t="s">
        <v>293</v>
      </c>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8" t="s">
        <v>294</v>
      </c>
      <c r="BE36" s="278"/>
      <c r="BF36" s="278"/>
      <c r="BG36" s="278"/>
      <c r="BH36" s="278"/>
      <c r="BI36" s="278"/>
      <c r="BJ36" s="115" t="s">
        <v>42</v>
      </c>
      <c r="BK36" s="115"/>
      <c r="BL36" s="115"/>
      <c r="BM36" s="115"/>
      <c r="BN36" s="115"/>
      <c r="BO36" s="115"/>
      <c r="BP36" s="272"/>
      <c r="BQ36" s="272"/>
      <c r="BR36" s="272"/>
      <c r="BS36" s="272"/>
      <c r="BT36" s="272"/>
      <c r="BU36" s="272"/>
      <c r="BV36" s="272"/>
      <c r="BW36" s="272"/>
      <c r="BX36" s="273"/>
      <c r="BY36" s="273"/>
      <c r="BZ36" s="273"/>
      <c r="CA36" s="273"/>
      <c r="CB36" s="273"/>
      <c r="CC36" s="273"/>
      <c r="CD36" s="273"/>
      <c r="CE36" s="273"/>
      <c r="CF36" s="273"/>
      <c r="CG36" s="273"/>
      <c r="CH36" s="273"/>
      <c r="CI36" s="273"/>
      <c r="CJ36" s="273"/>
      <c r="CK36" s="273"/>
      <c r="CL36" s="273"/>
      <c r="CM36" s="273"/>
      <c r="CN36" s="273"/>
      <c r="CO36" s="273"/>
      <c r="CP36" s="273"/>
      <c r="CQ36" s="273"/>
      <c r="CR36" s="273"/>
      <c r="CS36" s="273"/>
      <c r="CT36" s="273"/>
      <c r="CU36" s="273"/>
      <c r="CV36" s="272"/>
      <c r="CW36" s="272"/>
      <c r="CX36" s="272"/>
      <c r="CY36" s="272"/>
      <c r="CZ36" s="272"/>
      <c r="DA36" s="272"/>
      <c r="DB36" s="272"/>
      <c r="DC36" s="272"/>
    </row>
    <row r="37" spans="1:107" ht="15.75" x14ac:dyDescent="0.2">
      <c r="A37" s="115" t="s">
        <v>295</v>
      </c>
      <c r="B37" s="115"/>
      <c r="C37" s="115"/>
      <c r="D37" s="115"/>
      <c r="E37" s="115"/>
      <c r="F37" s="274" t="s">
        <v>286</v>
      </c>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115" t="s">
        <v>296</v>
      </c>
      <c r="BE37" s="115"/>
      <c r="BF37" s="115"/>
      <c r="BG37" s="115"/>
      <c r="BH37" s="115"/>
      <c r="BI37" s="115"/>
      <c r="BJ37" s="115" t="s">
        <v>42</v>
      </c>
      <c r="BK37" s="115"/>
      <c r="BL37" s="115"/>
      <c r="BM37" s="115"/>
      <c r="BN37" s="115"/>
      <c r="BO37" s="115"/>
      <c r="BP37" s="272"/>
      <c r="BQ37" s="272"/>
      <c r="BR37" s="272"/>
      <c r="BS37" s="272"/>
      <c r="BT37" s="272"/>
      <c r="BU37" s="272"/>
      <c r="BV37" s="272"/>
      <c r="BW37" s="272"/>
      <c r="BX37" s="273">
        <v>1289925</v>
      </c>
      <c r="BY37" s="273"/>
      <c r="BZ37" s="273"/>
      <c r="CA37" s="273"/>
      <c r="CB37" s="273"/>
      <c r="CC37" s="273"/>
      <c r="CD37" s="273"/>
      <c r="CE37" s="273"/>
      <c r="CF37" s="273">
        <f>1289925</f>
        <v>1289925</v>
      </c>
      <c r="CG37" s="273"/>
      <c r="CH37" s="273"/>
      <c r="CI37" s="273"/>
      <c r="CJ37" s="273"/>
      <c r="CK37" s="273"/>
      <c r="CL37" s="273"/>
      <c r="CM37" s="273"/>
      <c r="CN37" s="273">
        <f>1289925</f>
        <v>1289925</v>
      </c>
      <c r="CO37" s="273"/>
      <c r="CP37" s="273"/>
      <c r="CQ37" s="273"/>
      <c r="CR37" s="273"/>
      <c r="CS37" s="273"/>
      <c r="CT37" s="273"/>
      <c r="CU37" s="273"/>
      <c r="CV37" s="272"/>
      <c r="CW37" s="272"/>
      <c r="CX37" s="272"/>
      <c r="CY37" s="272"/>
      <c r="CZ37" s="272"/>
      <c r="DA37" s="272"/>
      <c r="DB37" s="272"/>
      <c r="DC37" s="272"/>
    </row>
    <row r="38" spans="1:107" ht="15.75" x14ac:dyDescent="0.2">
      <c r="A38" s="115" t="s">
        <v>297</v>
      </c>
      <c r="B38" s="115"/>
      <c r="C38" s="115"/>
      <c r="D38" s="115"/>
      <c r="E38" s="115"/>
      <c r="F38" s="274" t="s">
        <v>298</v>
      </c>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115" t="s">
        <v>299</v>
      </c>
      <c r="BE38" s="115"/>
      <c r="BF38" s="115"/>
      <c r="BG38" s="115"/>
      <c r="BH38" s="115"/>
      <c r="BI38" s="115"/>
      <c r="BJ38" s="115" t="s">
        <v>42</v>
      </c>
      <c r="BK38" s="115"/>
      <c r="BL38" s="115"/>
      <c r="BM38" s="115"/>
      <c r="BN38" s="115"/>
      <c r="BO38" s="115"/>
      <c r="BP38" s="272"/>
      <c r="BQ38" s="272"/>
      <c r="BR38" s="272"/>
      <c r="BS38" s="272"/>
      <c r="BT38" s="272"/>
      <c r="BU38" s="272"/>
      <c r="BV38" s="272"/>
      <c r="BW38" s="272"/>
      <c r="BX38" s="273"/>
      <c r="BY38" s="273"/>
      <c r="BZ38" s="273"/>
      <c r="CA38" s="273"/>
      <c r="CB38" s="273"/>
      <c r="CC38" s="273"/>
      <c r="CD38" s="273"/>
      <c r="CE38" s="273"/>
      <c r="CF38" s="273"/>
      <c r="CG38" s="273"/>
      <c r="CH38" s="273"/>
      <c r="CI38" s="273"/>
      <c r="CJ38" s="273"/>
      <c r="CK38" s="273"/>
      <c r="CL38" s="273"/>
      <c r="CM38" s="273"/>
      <c r="CN38" s="273"/>
      <c r="CO38" s="273"/>
      <c r="CP38" s="273"/>
      <c r="CQ38" s="273"/>
      <c r="CR38" s="273"/>
      <c r="CS38" s="273"/>
      <c r="CT38" s="273"/>
      <c r="CU38" s="273"/>
      <c r="CV38" s="272"/>
      <c r="CW38" s="272"/>
      <c r="CX38" s="272"/>
      <c r="CY38" s="272"/>
      <c r="CZ38" s="272"/>
      <c r="DA38" s="272"/>
      <c r="DB38" s="272"/>
      <c r="DC38" s="272"/>
    </row>
    <row r="39" spans="1:107" ht="13.15" customHeight="1" x14ac:dyDescent="0.2">
      <c r="A39" s="272"/>
      <c r="B39" s="272"/>
      <c r="C39" s="272"/>
      <c r="D39" s="272"/>
      <c r="E39" s="272"/>
      <c r="F39" s="277" t="s">
        <v>293</v>
      </c>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8" t="s">
        <v>300</v>
      </c>
      <c r="BE39" s="278"/>
      <c r="BF39" s="278"/>
      <c r="BG39" s="278"/>
      <c r="BH39" s="278"/>
      <c r="BI39" s="278"/>
      <c r="BJ39" s="115" t="s">
        <v>42</v>
      </c>
      <c r="BK39" s="115"/>
      <c r="BL39" s="115"/>
      <c r="BM39" s="115"/>
      <c r="BN39" s="115"/>
      <c r="BO39" s="115"/>
      <c r="BP39" s="272"/>
      <c r="BQ39" s="272"/>
      <c r="BR39" s="272"/>
      <c r="BS39" s="272"/>
      <c r="BT39" s="272"/>
      <c r="BU39" s="272"/>
      <c r="BV39" s="272"/>
      <c r="BW39" s="272"/>
      <c r="BX39" s="273"/>
      <c r="BY39" s="273"/>
      <c r="BZ39" s="273"/>
      <c r="CA39" s="273"/>
      <c r="CB39" s="273"/>
      <c r="CC39" s="273"/>
      <c r="CD39" s="273"/>
      <c r="CE39" s="273"/>
      <c r="CF39" s="273"/>
      <c r="CG39" s="273"/>
      <c r="CH39" s="273"/>
      <c r="CI39" s="273"/>
      <c r="CJ39" s="273"/>
      <c r="CK39" s="273"/>
      <c r="CL39" s="273"/>
      <c r="CM39" s="273"/>
      <c r="CN39" s="273"/>
      <c r="CO39" s="273"/>
      <c r="CP39" s="273"/>
      <c r="CQ39" s="273"/>
      <c r="CR39" s="273"/>
      <c r="CS39" s="273"/>
      <c r="CT39" s="273"/>
      <c r="CU39" s="273"/>
      <c r="CV39" s="272"/>
      <c r="CW39" s="272"/>
      <c r="CX39" s="272"/>
      <c r="CY39" s="272"/>
      <c r="CZ39" s="272"/>
      <c r="DA39" s="272"/>
      <c r="DB39" s="272"/>
      <c r="DC39" s="272"/>
    </row>
    <row r="40" spans="1:107" ht="13.15" customHeight="1" x14ac:dyDescent="0.2">
      <c r="A40" s="115" t="s">
        <v>301</v>
      </c>
      <c r="B40" s="115"/>
      <c r="C40" s="115"/>
      <c r="D40" s="115"/>
      <c r="E40" s="115"/>
      <c r="F40" s="274" t="s">
        <v>302</v>
      </c>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115" t="s">
        <v>303</v>
      </c>
      <c r="BE40" s="115"/>
      <c r="BF40" s="115"/>
      <c r="BG40" s="115"/>
      <c r="BH40" s="115"/>
      <c r="BI40" s="115"/>
      <c r="BJ40" s="115" t="s">
        <v>42</v>
      </c>
      <c r="BK40" s="115"/>
      <c r="BL40" s="115"/>
      <c r="BM40" s="115"/>
      <c r="BN40" s="115"/>
      <c r="BO40" s="115"/>
      <c r="BP40" s="272"/>
      <c r="BQ40" s="272"/>
      <c r="BR40" s="272"/>
      <c r="BS40" s="272"/>
      <c r="BT40" s="272"/>
      <c r="BU40" s="272"/>
      <c r="BV40" s="272"/>
      <c r="BW40" s="272"/>
      <c r="BX40" s="273"/>
      <c r="BY40" s="273"/>
      <c r="BZ40" s="273"/>
      <c r="CA40" s="273"/>
      <c r="CB40" s="273"/>
      <c r="CC40" s="273"/>
      <c r="CD40" s="273"/>
      <c r="CE40" s="273"/>
      <c r="CF40" s="273"/>
      <c r="CG40" s="273"/>
      <c r="CH40" s="273"/>
      <c r="CI40" s="273"/>
      <c r="CJ40" s="273"/>
      <c r="CK40" s="273"/>
      <c r="CL40" s="273"/>
      <c r="CM40" s="273"/>
      <c r="CN40" s="273"/>
      <c r="CO40" s="273"/>
      <c r="CP40" s="273"/>
      <c r="CQ40" s="273"/>
      <c r="CR40" s="273"/>
      <c r="CS40" s="273"/>
      <c r="CT40" s="273"/>
      <c r="CU40" s="273"/>
      <c r="CV40" s="272"/>
      <c r="CW40" s="272"/>
      <c r="CX40" s="272"/>
      <c r="CY40" s="272"/>
      <c r="CZ40" s="272"/>
      <c r="DA40" s="272"/>
      <c r="DB40" s="272"/>
      <c r="DC40" s="272"/>
    </row>
    <row r="41" spans="1:107" x14ac:dyDescent="0.2">
      <c r="A41" s="115" t="s">
        <v>304</v>
      </c>
      <c r="B41" s="115"/>
      <c r="C41" s="115"/>
      <c r="D41" s="115"/>
      <c r="E41" s="115"/>
      <c r="F41" s="274" t="s">
        <v>47</v>
      </c>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115" t="s">
        <v>305</v>
      </c>
      <c r="BE41" s="115"/>
      <c r="BF41" s="115"/>
      <c r="BG41" s="115"/>
      <c r="BH41" s="115"/>
      <c r="BI41" s="115"/>
      <c r="BJ41" s="115" t="s">
        <v>42</v>
      </c>
      <c r="BK41" s="115"/>
      <c r="BL41" s="115"/>
      <c r="BM41" s="115"/>
      <c r="BN41" s="115"/>
      <c r="BO41" s="115"/>
      <c r="BP41" s="272"/>
      <c r="BQ41" s="272"/>
      <c r="BR41" s="272"/>
      <c r="BS41" s="272"/>
      <c r="BT41" s="272"/>
      <c r="BU41" s="272"/>
      <c r="BV41" s="272"/>
      <c r="BW41" s="272"/>
      <c r="BX41" s="273"/>
      <c r="BY41" s="273"/>
      <c r="BZ41" s="273"/>
      <c r="CA41" s="273"/>
      <c r="CB41" s="273"/>
      <c r="CC41" s="273"/>
      <c r="CD41" s="273"/>
      <c r="CE41" s="273"/>
      <c r="CF41" s="273"/>
      <c r="CG41" s="273"/>
      <c r="CH41" s="273"/>
      <c r="CI41" s="273"/>
      <c r="CJ41" s="273"/>
      <c r="CK41" s="273"/>
      <c r="CL41" s="273"/>
      <c r="CM41" s="273"/>
      <c r="CN41" s="273"/>
      <c r="CO41" s="273"/>
      <c r="CP41" s="273"/>
      <c r="CQ41" s="273"/>
      <c r="CR41" s="273"/>
      <c r="CS41" s="273"/>
      <c r="CT41" s="273"/>
      <c r="CU41" s="273"/>
      <c r="CV41" s="272"/>
      <c r="CW41" s="272"/>
      <c r="CX41" s="272"/>
      <c r="CY41" s="272"/>
      <c r="CZ41" s="272"/>
      <c r="DA41" s="272"/>
      <c r="DB41" s="272"/>
      <c r="DC41" s="272"/>
    </row>
    <row r="42" spans="1:107" x14ac:dyDescent="0.2">
      <c r="A42" s="115"/>
      <c r="B42" s="115"/>
      <c r="C42" s="115"/>
      <c r="D42" s="115"/>
      <c r="E42" s="115"/>
      <c r="F42" s="274" t="s">
        <v>272</v>
      </c>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115"/>
      <c r="BE42" s="115"/>
      <c r="BF42" s="115"/>
      <c r="BG42" s="115"/>
      <c r="BH42" s="115"/>
      <c r="BI42" s="115"/>
      <c r="BJ42" s="115"/>
      <c r="BK42" s="115"/>
      <c r="BL42" s="115"/>
      <c r="BM42" s="115"/>
      <c r="BN42" s="115"/>
      <c r="BO42" s="115"/>
      <c r="BP42" s="272"/>
      <c r="BQ42" s="272"/>
      <c r="BR42" s="272"/>
      <c r="BS42" s="272"/>
      <c r="BT42" s="272"/>
      <c r="BU42" s="272"/>
      <c r="BV42" s="272"/>
      <c r="BW42" s="272"/>
      <c r="BX42" s="273"/>
      <c r="BY42" s="273"/>
      <c r="BZ42" s="273"/>
      <c r="CA42" s="273"/>
      <c r="CB42" s="273"/>
      <c r="CC42" s="273"/>
      <c r="CD42" s="273"/>
      <c r="CE42" s="273"/>
      <c r="CF42" s="273"/>
      <c r="CG42" s="273"/>
      <c r="CH42" s="273"/>
      <c r="CI42" s="273"/>
      <c r="CJ42" s="273"/>
      <c r="CK42" s="273"/>
      <c r="CL42" s="273"/>
      <c r="CM42" s="273"/>
      <c r="CN42" s="273"/>
      <c r="CO42" s="273"/>
      <c r="CP42" s="273"/>
      <c r="CQ42" s="273"/>
      <c r="CR42" s="273"/>
      <c r="CS42" s="273"/>
      <c r="CT42" s="273"/>
      <c r="CU42" s="273"/>
      <c r="CV42" s="272"/>
      <c r="CW42" s="272"/>
      <c r="CX42" s="272"/>
      <c r="CY42" s="272"/>
      <c r="CZ42" s="272"/>
      <c r="DA42" s="272"/>
      <c r="DB42" s="272"/>
      <c r="DC42" s="272"/>
    </row>
    <row r="43" spans="1:107" ht="13.15" customHeight="1" x14ac:dyDescent="0.2">
      <c r="A43" s="115" t="s">
        <v>306</v>
      </c>
      <c r="B43" s="115"/>
      <c r="C43" s="115"/>
      <c r="D43" s="115"/>
      <c r="E43" s="115"/>
      <c r="F43" s="274" t="s">
        <v>286</v>
      </c>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115" t="s">
        <v>307</v>
      </c>
      <c r="BE43" s="115"/>
      <c r="BF43" s="115"/>
      <c r="BG43" s="115"/>
      <c r="BH43" s="115"/>
      <c r="BI43" s="115"/>
      <c r="BJ43" s="115" t="s">
        <v>42</v>
      </c>
      <c r="BK43" s="115"/>
      <c r="BL43" s="115"/>
      <c r="BM43" s="115"/>
      <c r="BN43" s="115"/>
      <c r="BO43" s="115"/>
      <c r="BP43" s="272"/>
      <c r="BQ43" s="272"/>
      <c r="BR43" s="272"/>
      <c r="BS43" s="272"/>
      <c r="BT43" s="272"/>
      <c r="BU43" s="272"/>
      <c r="BV43" s="272"/>
      <c r="BW43" s="272"/>
      <c r="BX43" s="273"/>
      <c r="BY43" s="273"/>
      <c r="BZ43" s="273"/>
      <c r="CA43" s="273"/>
      <c r="CB43" s="273"/>
      <c r="CC43" s="273"/>
      <c r="CD43" s="273"/>
      <c r="CE43" s="273"/>
      <c r="CF43" s="273"/>
      <c r="CG43" s="273"/>
      <c r="CH43" s="273"/>
      <c r="CI43" s="273"/>
      <c r="CJ43" s="273"/>
      <c r="CK43" s="273"/>
      <c r="CL43" s="273"/>
      <c r="CM43" s="273"/>
      <c r="CN43" s="273"/>
      <c r="CO43" s="273"/>
      <c r="CP43" s="273"/>
      <c r="CQ43" s="273"/>
      <c r="CR43" s="273"/>
      <c r="CS43" s="273"/>
      <c r="CT43" s="273"/>
      <c r="CU43" s="273"/>
      <c r="CV43" s="272"/>
      <c r="CW43" s="272"/>
      <c r="CX43" s="272"/>
      <c r="CY43" s="272"/>
      <c r="CZ43" s="272"/>
      <c r="DA43" s="272"/>
      <c r="DB43" s="272"/>
      <c r="DC43" s="272"/>
    </row>
    <row r="44" spans="1:107" x14ac:dyDescent="0.2">
      <c r="A44" s="115" t="s">
        <v>308</v>
      </c>
      <c r="B44" s="115"/>
      <c r="C44" s="115"/>
      <c r="D44" s="115"/>
      <c r="E44" s="115"/>
      <c r="F44" s="276" t="s">
        <v>309</v>
      </c>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115" t="s">
        <v>310</v>
      </c>
      <c r="BE44" s="115"/>
      <c r="BF44" s="115"/>
      <c r="BG44" s="115"/>
      <c r="BH44" s="115"/>
      <c r="BI44" s="115"/>
      <c r="BJ44" s="115" t="s">
        <v>42</v>
      </c>
      <c r="BK44" s="115"/>
      <c r="BL44" s="115"/>
      <c r="BM44" s="115"/>
      <c r="BN44" s="115"/>
      <c r="BO44" s="115"/>
      <c r="BP44" s="272"/>
      <c r="BQ44" s="272"/>
      <c r="BR44" s="272"/>
      <c r="BS44" s="272"/>
      <c r="BT44" s="272"/>
      <c r="BU44" s="272"/>
      <c r="BV44" s="272"/>
      <c r="BW44" s="272"/>
      <c r="BX44" s="273">
        <f>BX48</f>
        <v>2441217</v>
      </c>
      <c r="BY44" s="273"/>
      <c r="BZ44" s="273"/>
      <c r="CA44" s="273"/>
      <c r="CB44" s="273"/>
      <c r="CC44" s="273"/>
      <c r="CD44" s="273"/>
      <c r="CE44" s="273"/>
      <c r="CF44" s="273">
        <f t="shared" ref="CF44" si="7">CF48</f>
        <v>2421525</v>
      </c>
      <c r="CG44" s="273"/>
      <c r="CH44" s="273"/>
      <c r="CI44" s="273"/>
      <c r="CJ44" s="273"/>
      <c r="CK44" s="273"/>
      <c r="CL44" s="273"/>
      <c r="CM44" s="273"/>
      <c r="CN44" s="273">
        <f t="shared" ref="CN44" si="8">CN48</f>
        <v>2421525</v>
      </c>
      <c r="CO44" s="273"/>
      <c r="CP44" s="273"/>
      <c r="CQ44" s="273"/>
      <c r="CR44" s="273"/>
      <c r="CS44" s="273"/>
      <c r="CT44" s="273"/>
      <c r="CU44" s="273"/>
      <c r="CV44" s="272"/>
      <c r="CW44" s="272"/>
      <c r="CX44" s="272"/>
      <c r="CY44" s="272"/>
      <c r="CZ44" s="272"/>
      <c r="DA44" s="272"/>
      <c r="DB44" s="272"/>
      <c r="DC44" s="272"/>
    </row>
    <row r="45" spans="1:107" x14ac:dyDescent="0.2">
      <c r="A45" s="115" t="s">
        <v>311</v>
      </c>
      <c r="B45" s="115"/>
      <c r="C45" s="115"/>
      <c r="D45" s="115"/>
      <c r="E45" s="115"/>
      <c r="F45" s="274" t="s">
        <v>47</v>
      </c>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115" t="s">
        <v>312</v>
      </c>
      <c r="BE45" s="115"/>
      <c r="BF45" s="115"/>
      <c r="BG45" s="115"/>
      <c r="BH45" s="115"/>
      <c r="BI45" s="115"/>
      <c r="BJ45" s="115" t="s">
        <v>42</v>
      </c>
      <c r="BK45" s="115"/>
      <c r="BL45" s="115"/>
      <c r="BM45" s="115"/>
      <c r="BN45" s="115"/>
      <c r="BO45" s="115"/>
      <c r="BP45" s="272"/>
      <c r="BQ45" s="272"/>
      <c r="BR45" s="272"/>
      <c r="BS45" s="272"/>
      <c r="BT45" s="272"/>
      <c r="BU45" s="272"/>
      <c r="BV45" s="272"/>
      <c r="BW45" s="272"/>
      <c r="BX45" s="273"/>
      <c r="BY45" s="273"/>
      <c r="BZ45" s="273"/>
      <c r="CA45" s="273"/>
      <c r="CB45" s="273"/>
      <c r="CC45" s="273"/>
      <c r="CD45" s="273"/>
      <c r="CE45" s="273"/>
      <c r="CF45" s="273"/>
      <c r="CG45" s="273"/>
      <c r="CH45" s="273"/>
      <c r="CI45" s="273"/>
      <c r="CJ45" s="273"/>
      <c r="CK45" s="273"/>
      <c r="CL45" s="273"/>
      <c r="CM45" s="273"/>
      <c r="CN45" s="273"/>
      <c r="CO45" s="273"/>
      <c r="CP45" s="273"/>
      <c r="CQ45" s="273"/>
      <c r="CR45" s="273"/>
      <c r="CS45" s="273"/>
      <c r="CT45" s="273"/>
      <c r="CU45" s="273"/>
      <c r="CV45" s="272"/>
      <c r="CW45" s="272"/>
      <c r="CX45" s="272"/>
      <c r="CY45" s="272"/>
      <c r="CZ45" s="272"/>
      <c r="DA45" s="272"/>
      <c r="DB45" s="272"/>
      <c r="DC45" s="272"/>
    </row>
    <row r="46" spans="1:107" x14ac:dyDescent="0.2">
      <c r="A46" s="115"/>
      <c r="B46" s="115"/>
      <c r="C46" s="115"/>
      <c r="D46" s="115"/>
      <c r="E46" s="115"/>
      <c r="F46" s="274" t="s">
        <v>272</v>
      </c>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115"/>
      <c r="BE46" s="115"/>
      <c r="BF46" s="115"/>
      <c r="BG46" s="115"/>
      <c r="BH46" s="115"/>
      <c r="BI46" s="115"/>
      <c r="BJ46" s="115"/>
      <c r="BK46" s="115"/>
      <c r="BL46" s="115"/>
      <c r="BM46" s="115"/>
      <c r="BN46" s="115"/>
      <c r="BO46" s="115"/>
      <c r="BP46" s="272"/>
      <c r="BQ46" s="272"/>
      <c r="BR46" s="272"/>
      <c r="BS46" s="272"/>
      <c r="BT46" s="272"/>
      <c r="BU46" s="272"/>
      <c r="BV46" s="272"/>
      <c r="BW46" s="272"/>
      <c r="BX46" s="273"/>
      <c r="BY46" s="273"/>
      <c r="BZ46" s="273"/>
      <c r="CA46" s="273"/>
      <c r="CB46" s="273"/>
      <c r="CC46" s="273"/>
      <c r="CD46" s="273"/>
      <c r="CE46" s="273"/>
      <c r="CF46" s="273"/>
      <c r="CG46" s="273"/>
      <c r="CH46" s="273"/>
      <c r="CI46" s="273"/>
      <c r="CJ46" s="273"/>
      <c r="CK46" s="273"/>
      <c r="CL46" s="273"/>
      <c r="CM46" s="273"/>
      <c r="CN46" s="273"/>
      <c r="CO46" s="273"/>
      <c r="CP46" s="273"/>
      <c r="CQ46" s="273"/>
      <c r="CR46" s="273"/>
      <c r="CS46" s="273"/>
      <c r="CT46" s="273"/>
      <c r="CU46" s="273"/>
      <c r="CV46" s="272"/>
      <c r="CW46" s="272"/>
      <c r="CX46" s="272"/>
      <c r="CY46" s="272"/>
      <c r="CZ46" s="272"/>
      <c r="DA46" s="272"/>
      <c r="DB46" s="272"/>
      <c r="DC46" s="272"/>
    </row>
    <row r="47" spans="1:107" ht="13.15" customHeight="1" x14ac:dyDescent="0.2">
      <c r="A47" s="272"/>
      <c r="B47" s="272"/>
      <c r="C47" s="272"/>
      <c r="D47" s="272"/>
      <c r="E47" s="272"/>
      <c r="F47" s="277" t="s">
        <v>293</v>
      </c>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8" t="s">
        <v>313</v>
      </c>
      <c r="BE47" s="278"/>
      <c r="BF47" s="278"/>
      <c r="BG47" s="278"/>
      <c r="BH47" s="278"/>
      <c r="BI47" s="278"/>
      <c r="BJ47" s="115" t="s">
        <v>42</v>
      </c>
      <c r="BK47" s="115"/>
      <c r="BL47" s="115"/>
      <c r="BM47" s="115"/>
      <c r="BN47" s="115"/>
      <c r="BO47" s="115"/>
      <c r="BP47" s="272"/>
      <c r="BQ47" s="272"/>
      <c r="BR47" s="272"/>
      <c r="BS47" s="272"/>
      <c r="BT47" s="272"/>
      <c r="BU47" s="272"/>
      <c r="BV47" s="272"/>
      <c r="BW47" s="272"/>
      <c r="BX47" s="273"/>
      <c r="BY47" s="273"/>
      <c r="BZ47" s="273"/>
      <c r="CA47" s="273"/>
      <c r="CB47" s="273"/>
      <c r="CC47" s="273"/>
      <c r="CD47" s="273"/>
      <c r="CE47" s="273"/>
      <c r="CF47" s="273"/>
      <c r="CG47" s="273"/>
      <c r="CH47" s="273"/>
      <c r="CI47" s="273"/>
      <c r="CJ47" s="273"/>
      <c r="CK47" s="273"/>
      <c r="CL47" s="273"/>
      <c r="CM47" s="273"/>
      <c r="CN47" s="273"/>
      <c r="CO47" s="273"/>
      <c r="CP47" s="273"/>
      <c r="CQ47" s="273"/>
      <c r="CR47" s="273"/>
      <c r="CS47" s="273"/>
      <c r="CT47" s="273"/>
      <c r="CU47" s="273"/>
      <c r="CV47" s="272"/>
      <c r="CW47" s="272"/>
      <c r="CX47" s="272"/>
      <c r="CY47" s="272"/>
      <c r="CZ47" s="272"/>
      <c r="DA47" s="272"/>
      <c r="DB47" s="272"/>
      <c r="DC47" s="272"/>
    </row>
    <row r="48" spans="1:107" x14ac:dyDescent="0.2">
      <c r="A48" s="115" t="s">
        <v>314</v>
      </c>
      <c r="B48" s="115"/>
      <c r="C48" s="115"/>
      <c r="D48" s="115"/>
      <c r="E48" s="115"/>
      <c r="F48" s="274" t="s">
        <v>276</v>
      </c>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115" t="s">
        <v>315</v>
      </c>
      <c r="BE48" s="115"/>
      <c r="BF48" s="115"/>
      <c r="BG48" s="115"/>
      <c r="BH48" s="115"/>
      <c r="BI48" s="115"/>
      <c r="BJ48" s="115" t="s">
        <v>42</v>
      </c>
      <c r="BK48" s="115"/>
      <c r="BL48" s="115"/>
      <c r="BM48" s="115"/>
      <c r="BN48" s="115"/>
      <c r="BO48" s="115"/>
      <c r="BP48" s="272"/>
      <c r="BQ48" s="272"/>
      <c r="BR48" s="272"/>
      <c r="BS48" s="272"/>
      <c r="BT48" s="272"/>
      <c r="BU48" s="272"/>
      <c r="BV48" s="272"/>
      <c r="BW48" s="272"/>
      <c r="BX48" s="273">
        <v>2441217</v>
      </c>
      <c r="BY48" s="273"/>
      <c r="BZ48" s="273"/>
      <c r="CA48" s="273"/>
      <c r="CB48" s="273"/>
      <c r="CC48" s="273"/>
      <c r="CD48" s="273"/>
      <c r="CE48" s="273"/>
      <c r="CF48" s="273">
        <f>2421525</f>
        <v>2421525</v>
      </c>
      <c r="CG48" s="273"/>
      <c r="CH48" s="273"/>
      <c r="CI48" s="273"/>
      <c r="CJ48" s="273"/>
      <c r="CK48" s="273"/>
      <c r="CL48" s="273"/>
      <c r="CM48" s="273"/>
      <c r="CN48" s="273">
        <f>2421525</f>
        <v>2421525</v>
      </c>
      <c r="CO48" s="273"/>
      <c r="CP48" s="273"/>
      <c r="CQ48" s="273"/>
      <c r="CR48" s="273"/>
      <c r="CS48" s="273"/>
      <c r="CT48" s="273"/>
      <c r="CU48" s="273"/>
      <c r="CV48" s="272"/>
      <c r="CW48" s="272"/>
      <c r="CX48" s="272"/>
      <c r="CY48" s="272"/>
      <c r="CZ48" s="272"/>
      <c r="DA48" s="272"/>
      <c r="DB48" s="272"/>
      <c r="DC48" s="272"/>
    </row>
    <row r="49" spans="1:261" ht="46.9" customHeight="1" x14ac:dyDescent="0.2">
      <c r="A49" s="115" t="s">
        <v>316</v>
      </c>
      <c r="B49" s="115"/>
      <c r="C49" s="115"/>
      <c r="D49" s="115"/>
      <c r="E49" s="115"/>
      <c r="F49" s="37" t="s">
        <v>317</v>
      </c>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115" t="s">
        <v>318</v>
      </c>
      <c r="BE49" s="115"/>
      <c r="BF49" s="115"/>
      <c r="BG49" s="115"/>
      <c r="BH49" s="115"/>
      <c r="BI49" s="115"/>
      <c r="BJ49" s="115" t="s">
        <v>42</v>
      </c>
      <c r="BK49" s="115"/>
      <c r="BL49" s="115"/>
      <c r="BM49" s="115"/>
      <c r="BN49" s="115"/>
      <c r="BO49" s="115"/>
      <c r="BP49" s="272"/>
      <c r="BQ49" s="272"/>
      <c r="BR49" s="272"/>
      <c r="BS49" s="272"/>
      <c r="BT49" s="272"/>
      <c r="BU49" s="272"/>
      <c r="BV49" s="272"/>
      <c r="BW49" s="272"/>
      <c r="BX49" s="273"/>
      <c r="BY49" s="273"/>
      <c r="BZ49" s="273"/>
      <c r="CA49" s="273"/>
      <c r="CB49" s="273"/>
      <c r="CC49" s="273"/>
      <c r="CD49" s="273"/>
      <c r="CE49" s="273"/>
      <c r="CF49" s="273"/>
      <c r="CG49" s="273"/>
      <c r="CH49" s="273"/>
      <c r="CI49" s="273"/>
      <c r="CJ49" s="273"/>
      <c r="CK49" s="273"/>
      <c r="CL49" s="273"/>
      <c r="CM49" s="273"/>
      <c r="CN49" s="273"/>
      <c r="CO49" s="273"/>
      <c r="CP49" s="273"/>
      <c r="CQ49" s="273"/>
      <c r="CR49" s="273"/>
      <c r="CS49" s="273"/>
      <c r="CT49" s="273"/>
      <c r="CU49" s="273"/>
      <c r="CV49" s="272"/>
      <c r="CW49" s="272"/>
      <c r="CX49" s="272"/>
      <c r="CY49" s="272"/>
      <c r="CZ49" s="272"/>
      <c r="DA49" s="272"/>
      <c r="DB49" s="272"/>
      <c r="DC49" s="272"/>
    </row>
    <row r="50" spans="1:261" ht="13.15" customHeight="1" x14ac:dyDescent="0.2">
      <c r="A50" s="272"/>
      <c r="B50" s="272"/>
      <c r="C50" s="272"/>
      <c r="D50" s="272"/>
      <c r="E50" s="272"/>
      <c r="F50" s="37" t="s">
        <v>319</v>
      </c>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115" t="s">
        <v>320</v>
      </c>
      <c r="BE50" s="115"/>
      <c r="BF50" s="115"/>
      <c r="BG50" s="115"/>
      <c r="BH50" s="115"/>
      <c r="BI50" s="115"/>
      <c r="BJ50" s="272"/>
      <c r="BK50" s="272"/>
      <c r="BL50" s="272"/>
      <c r="BM50" s="272"/>
      <c r="BN50" s="272"/>
      <c r="BO50" s="272"/>
      <c r="BP50" s="272"/>
      <c r="BQ50" s="272"/>
      <c r="BR50" s="272"/>
      <c r="BS50" s="272"/>
      <c r="BT50" s="272"/>
      <c r="BU50" s="272"/>
      <c r="BV50" s="272"/>
      <c r="BW50" s="272"/>
      <c r="BX50" s="273"/>
      <c r="BY50" s="273"/>
      <c r="BZ50" s="273"/>
      <c r="CA50" s="273"/>
      <c r="CB50" s="273"/>
      <c r="CC50" s="273"/>
      <c r="CD50" s="273"/>
      <c r="CE50" s="273"/>
      <c r="CF50" s="273"/>
      <c r="CG50" s="273"/>
      <c r="CH50" s="273"/>
      <c r="CI50" s="273"/>
      <c r="CJ50" s="273"/>
      <c r="CK50" s="273"/>
      <c r="CL50" s="273"/>
      <c r="CM50" s="273"/>
      <c r="CN50" s="273"/>
      <c r="CO50" s="273"/>
      <c r="CP50" s="273"/>
      <c r="CQ50" s="273"/>
      <c r="CR50" s="273"/>
      <c r="CS50" s="273"/>
      <c r="CT50" s="273"/>
      <c r="CU50" s="273"/>
      <c r="CV50" s="272"/>
      <c r="CW50" s="272"/>
      <c r="CX50" s="272"/>
      <c r="CY50" s="272"/>
      <c r="CZ50" s="272"/>
      <c r="DA50" s="272"/>
      <c r="DB50" s="272"/>
      <c r="DC50" s="272"/>
    </row>
    <row r="51" spans="1:261" ht="45" customHeight="1" x14ac:dyDescent="0.2">
      <c r="A51" s="115" t="s">
        <v>321</v>
      </c>
      <c r="B51" s="115"/>
      <c r="C51" s="115"/>
      <c r="D51" s="115"/>
      <c r="E51" s="115"/>
      <c r="F51" s="37" t="s">
        <v>322</v>
      </c>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115" t="s">
        <v>323</v>
      </c>
      <c r="BE51" s="115"/>
      <c r="BF51" s="115"/>
      <c r="BG51" s="115"/>
      <c r="BH51" s="115"/>
      <c r="BI51" s="115"/>
      <c r="BJ51" s="115" t="s">
        <v>42</v>
      </c>
      <c r="BK51" s="115"/>
      <c r="BL51" s="115"/>
      <c r="BM51" s="115"/>
      <c r="BN51" s="115"/>
      <c r="BO51" s="115"/>
      <c r="BP51" s="272"/>
      <c r="BQ51" s="272"/>
      <c r="BR51" s="272"/>
      <c r="BS51" s="272"/>
      <c r="BT51" s="272"/>
      <c r="BU51" s="272"/>
      <c r="BV51" s="272"/>
      <c r="BW51" s="272"/>
      <c r="BX51" s="273">
        <f>BX52</f>
        <v>41315922</v>
      </c>
      <c r="BY51" s="273"/>
      <c r="BZ51" s="273"/>
      <c r="CA51" s="273"/>
      <c r="CB51" s="273"/>
      <c r="CC51" s="273"/>
      <c r="CD51" s="273"/>
      <c r="CE51" s="273"/>
      <c r="CF51" s="273">
        <f t="shared" ref="CF51" si="9">CF52</f>
        <v>38984450</v>
      </c>
      <c r="CG51" s="273"/>
      <c r="CH51" s="273"/>
      <c r="CI51" s="273"/>
      <c r="CJ51" s="273"/>
      <c r="CK51" s="273"/>
      <c r="CL51" s="273"/>
      <c r="CM51" s="273"/>
      <c r="CN51" s="273">
        <f t="shared" ref="CN51" si="10">CN52</f>
        <v>38984450</v>
      </c>
      <c r="CO51" s="273"/>
      <c r="CP51" s="273"/>
      <c r="CQ51" s="273"/>
      <c r="CR51" s="273"/>
      <c r="CS51" s="273"/>
      <c r="CT51" s="273"/>
      <c r="CU51" s="273"/>
      <c r="CV51" s="272"/>
      <c r="CW51" s="272"/>
      <c r="CX51" s="272"/>
      <c r="CY51" s="272"/>
      <c r="CZ51" s="272"/>
      <c r="DA51" s="272"/>
      <c r="DB51" s="272"/>
      <c r="DC51" s="272"/>
    </row>
    <row r="52" spans="1:261" x14ac:dyDescent="0.2">
      <c r="A52" s="272"/>
      <c r="B52" s="272"/>
      <c r="C52" s="272"/>
      <c r="D52" s="272"/>
      <c r="E52" s="272"/>
      <c r="F52" s="274" t="s">
        <v>319</v>
      </c>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115" t="s">
        <v>324</v>
      </c>
      <c r="BE52" s="115"/>
      <c r="BF52" s="115"/>
      <c r="BG52" s="115"/>
      <c r="BH52" s="115"/>
      <c r="BI52" s="115"/>
      <c r="BJ52" s="272"/>
      <c r="BK52" s="272"/>
      <c r="BL52" s="272"/>
      <c r="BM52" s="272"/>
      <c r="BN52" s="272"/>
      <c r="BO52" s="272"/>
      <c r="BP52" s="272"/>
      <c r="BQ52" s="272"/>
      <c r="BR52" s="272"/>
      <c r="BS52" s="272"/>
      <c r="BT52" s="272"/>
      <c r="BU52" s="272"/>
      <c r="BV52" s="272"/>
      <c r="BW52" s="272"/>
      <c r="BX52" s="273">
        <f>BX5</f>
        <v>41315922</v>
      </c>
      <c r="BY52" s="273"/>
      <c r="BZ52" s="273"/>
      <c r="CA52" s="273"/>
      <c r="CB52" s="273"/>
      <c r="CC52" s="273"/>
      <c r="CD52" s="273"/>
      <c r="CE52" s="273"/>
      <c r="CF52" s="273">
        <f t="shared" ref="CF52" si="11">CF5</f>
        <v>38984450</v>
      </c>
      <c r="CG52" s="273"/>
      <c r="CH52" s="273"/>
      <c r="CI52" s="273"/>
      <c r="CJ52" s="273"/>
      <c r="CK52" s="273"/>
      <c r="CL52" s="273"/>
      <c r="CM52" s="273"/>
      <c r="CN52" s="273">
        <f t="shared" ref="CN52" si="12">CN5</f>
        <v>38984450</v>
      </c>
      <c r="CO52" s="273"/>
      <c r="CP52" s="273"/>
      <c r="CQ52" s="273"/>
      <c r="CR52" s="273"/>
      <c r="CS52" s="273"/>
      <c r="CT52" s="273"/>
      <c r="CU52" s="273"/>
      <c r="CV52" s="272"/>
      <c r="CW52" s="272"/>
      <c r="CX52" s="272"/>
      <c r="CY52" s="272"/>
      <c r="CZ52" s="272"/>
      <c r="DA52" s="272"/>
      <c r="DB52" s="272"/>
      <c r="DC52" s="272"/>
    </row>
    <row r="53" spans="1:261" ht="13.15" customHeight="1" x14ac:dyDescent="0.2"/>
    <row r="54" spans="1:261" ht="13.15" customHeight="1" x14ac:dyDescent="0.2"/>
    <row r="55" spans="1:261" ht="13.15" customHeight="1" x14ac:dyDescent="0.2">
      <c r="A55" s="16" t="s">
        <v>325</v>
      </c>
    </row>
    <row r="56" spans="1:261" x14ac:dyDescent="0.2">
      <c r="A56" s="16" t="s">
        <v>326</v>
      </c>
      <c r="W56" s="110" t="s">
        <v>368</v>
      </c>
      <c r="X56" s="110"/>
      <c r="Y56" s="110"/>
      <c r="Z56" s="110"/>
      <c r="AA56" s="110"/>
      <c r="AB56" s="110"/>
      <c r="AC56" s="110"/>
      <c r="AD56" s="110"/>
      <c r="AE56" s="110"/>
      <c r="AF56" s="110"/>
      <c r="AG56" s="110"/>
      <c r="AH56" s="110"/>
      <c r="AI56" s="110"/>
      <c r="AJ56" s="110"/>
      <c r="AK56" s="110"/>
      <c r="AL56" s="110"/>
      <c r="AM56" s="110"/>
      <c r="AN56" s="110"/>
      <c r="AO56" s="110"/>
      <c r="AP56" s="110"/>
      <c r="AQ56" s="110"/>
      <c r="AR56" s="18"/>
      <c r="AS56" s="112"/>
      <c r="AT56" s="112"/>
      <c r="AU56" s="112"/>
      <c r="AV56" s="112"/>
      <c r="AW56" s="112"/>
      <c r="AX56" s="112"/>
      <c r="AY56" s="112"/>
      <c r="AZ56" s="112"/>
      <c r="BA56" s="112"/>
      <c r="BB56" s="112"/>
      <c r="BC56" s="112"/>
      <c r="BD56" s="112"/>
      <c r="BE56" s="112"/>
      <c r="BF56" s="112"/>
      <c r="BG56" s="18"/>
      <c r="BH56" s="110" t="s">
        <v>370</v>
      </c>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row>
    <row r="57" spans="1:261" x14ac:dyDescent="0.2">
      <c r="W57" s="281" t="s">
        <v>327</v>
      </c>
      <c r="X57" s="281"/>
      <c r="Y57" s="281"/>
      <c r="Z57" s="281"/>
      <c r="AA57" s="281"/>
      <c r="AB57" s="281"/>
      <c r="AC57" s="281"/>
      <c r="AD57" s="281"/>
      <c r="AE57" s="281"/>
      <c r="AF57" s="281"/>
      <c r="AG57" s="281"/>
      <c r="AH57" s="281"/>
      <c r="AI57" s="281"/>
      <c r="AJ57" s="281"/>
      <c r="AK57" s="281"/>
      <c r="AL57" s="281"/>
      <c r="AM57" s="281"/>
      <c r="AN57" s="281"/>
      <c r="AO57" s="281"/>
      <c r="AP57" s="281"/>
      <c r="AQ57" s="281"/>
      <c r="AR57" s="18"/>
      <c r="AS57" s="281" t="s">
        <v>7</v>
      </c>
      <c r="AT57" s="281"/>
      <c r="AU57" s="281"/>
      <c r="AV57" s="281"/>
      <c r="AW57" s="281"/>
      <c r="AX57" s="281"/>
      <c r="AY57" s="281"/>
      <c r="AZ57" s="281"/>
      <c r="BA57" s="281"/>
      <c r="BB57" s="281"/>
      <c r="BC57" s="281"/>
      <c r="BD57" s="281"/>
      <c r="BE57" s="281"/>
      <c r="BF57" s="281"/>
      <c r="BG57" s="18"/>
      <c r="BH57" s="281" t="s">
        <v>8</v>
      </c>
      <c r="BI57" s="281"/>
      <c r="BJ57" s="281"/>
      <c r="BK57" s="281"/>
      <c r="BL57" s="281"/>
      <c r="BM57" s="281"/>
      <c r="BN57" s="281"/>
      <c r="BO57" s="281"/>
      <c r="BP57" s="281"/>
      <c r="BQ57" s="281"/>
      <c r="BR57" s="281"/>
      <c r="BS57" s="281"/>
      <c r="BT57" s="281"/>
      <c r="BU57" s="281"/>
      <c r="BV57" s="281"/>
      <c r="BW57" s="281"/>
      <c r="BX57" s="281"/>
      <c r="BY57" s="281"/>
      <c r="BZ57" s="281"/>
      <c r="CA57" s="281"/>
      <c r="CB57" s="281"/>
      <c r="CC57" s="281"/>
      <c r="CD57" s="281"/>
      <c r="CE57" s="281"/>
      <c r="CF57" s="281"/>
      <c r="CG57" s="281"/>
      <c r="CH57" s="281"/>
      <c r="CI57" s="281"/>
      <c r="CJ57" s="281"/>
    </row>
    <row r="59" spans="1:261" x14ac:dyDescent="0.2">
      <c r="A59" s="16" t="s">
        <v>328</v>
      </c>
      <c r="J59" s="110" t="s">
        <v>371</v>
      </c>
      <c r="K59" s="110"/>
      <c r="L59" s="110"/>
      <c r="M59" s="110"/>
      <c r="N59" s="110"/>
      <c r="O59" s="110"/>
      <c r="P59" s="110"/>
      <c r="Q59" s="110"/>
      <c r="R59" s="110"/>
      <c r="S59" s="110"/>
      <c r="T59" s="110"/>
      <c r="U59" s="110"/>
      <c r="V59" s="110"/>
      <c r="W59" s="110"/>
      <c r="X59" s="110"/>
      <c r="Y59" s="110"/>
      <c r="Z59" s="110"/>
      <c r="AA59" s="110"/>
      <c r="AB59" s="110"/>
      <c r="AC59" s="110"/>
      <c r="AD59" s="110"/>
      <c r="AF59" s="110" t="s">
        <v>372</v>
      </c>
      <c r="AG59" s="110"/>
      <c r="AH59" s="110"/>
      <c r="AI59" s="110"/>
      <c r="AJ59" s="110"/>
      <c r="AK59" s="110"/>
      <c r="AL59" s="110"/>
      <c r="AM59" s="110"/>
      <c r="AN59" s="110"/>
      <c r="AO59" s="110"/>
      <c r="AP59" s="110"/>
      <c r="AQ59" s="110"/>
      <c r="AR59" s="110"/>
      <c r="AS59" s="110"/>
      <c r="AT59" s="110"/>
      <c r="AU59" s="110"/>
      <c r="AV59" s="110"/>
      <c r="AW59" s="110"/>
      <c r="AX59" s="110"/>
      <c r="AY59" s="110"/>
      <c r="AZ59" s="110"/>
      <c r="BB59" s="110" t="s">
        <v>373</v>
      </c>
      <c r="BC59" s="110"/>
      <c r="BD59" s="110"/>
      <c r="BE59" s="110"/>
      <c r="BF59" s="110"/>
      <c r="BG59" s="110"/>
      <c r="BH59" s="110"/>
      <c r="BI59" s="110"/>
      <c r="BJ59" s="110"/>
      <c r="BK59" s="110"/>
      <c r="BL59" s="110"/>
      <c r="BM59" s="110"/>
      <c r="BN59" s="110"/>
      <c r="BO59" s="110"/>
      <c r="BP59" s="110"/>
      <c r="BQ59" s="110"/>
      <c r="BR59" s="110"/>
      <c r="BS59" s="110"/>
      <c r="BT59" s="110"/>
      <c r="BU59" s="110"/>
      <c r="BV59" s="110"/>
      <c r="BW59" s="110"/>
      <c r="BX59" s="110"/>
      <c r="BY59" s="110"/>
      <c r="BZ59" s="110"/>
      <c r="CA59" s="110"/>
      <c r="CB59" s="110"/>
      <c r="CC59" s="110"/>
      <c r="CD59" s="110"/>
    </row>
    <row r="60" spans="1:261" x14ac:dyDescent="0.2">
      <c r="J60" s="281" t="s">
        <v>327</v>
      </c>
      <c r="K60" s="281"/>
      <c r="L60" s="281"/>
      <c r="M60" s="281"/>
      <c r="N60" s="281"/>
      <c r="O60" s="281"/>
      <c r="P60" s="281"/>
      <c r="Q60" s="281"/>
      <c r="R60" s="281"/>
      <c r="S60" s="281"/>
      <c r="T60" s="281"/>
      <c r="U60" s="281"/>
      <c r="V60" s="281"/>
      <c r="W60" s="281"/>
      <c r="X60" s="281"/>
      <c r="Y60" s="281"/>
      <c r="Z60" s="281"/>
      <c r="AA60" s="281"/>
      <c r="AB60" s="281"/>
      <c r="AC60" s="281"/>
      <c r="AD60" s="281"/>
      <c r="AF60" s="281" t="s">
        <v>329</v>
      </c>
      <c r="AG60" s="281"/>
      <c r="AH60" s="281"/>
      <c r="AI60" s="281"/>
      <c r="AJ60" s="281"/>
      <c r="AK60" s="281"/>
      <c r="AL60" s="281"/>
      <c r="AM60" s="281"/>
      <c r="AN60" s="281"/>
      <c r="AO60" s="281"/>
      <c r="AP60" s="281"/>
      <c r="AQ60" s="281"/>
      <c r="AR60" s="281"/>
      <c r="AS60" s="281"/>
      <c r="AT60" s="281"/>
      <c r="AU60" s="281"/>
      <c r="AV60" s="281"/>
      <c r="AW60" s="281"/>
      <c r="AX60" s="281"/>
      <c r="AY60" s="281"/>
      <c r="AZ60" s="281"/>
      <c r="BB60" s="281" t="s">
        <v>330</v>
      </c>
      <c r="BC60" s="281"/>
      <c r="BD60" s="281"/>
      <c r="BE60" s="281"/>
      <c r="BF60" s="281"/>
      <c r="BG60" s="281"/>
      <c r="BH60" s="281"/>
      <c r="BI60" s="281"/>
      <c r="BJ60" s="281"/>
      <c r="BK60" s="281"/>
      <c r="BL60" s="281"/>
      <c r="BM60" s="281"/>
      <c r="BN60" s="281"/>
      <c r="BO60" s="281"/>
      <c r="BP60" s="281"/>
      <c r="BQ60" s="281"/>
      <c r="BR60" s="281"/>
      <c r="BS60" s="281"/>
      <c r="BT60" s="281"/>
      <c r="BU60" s="281"/>
      <c r="BV60" s="281"/>
      <c r="BW60" s="281"/>
      <c r="BX60" s="281"/>
      <c r="BY60" s="281"/>
      <c r="BZ60" s="281"/>
      <c r="CA60" s="281"/>
      <c r="CB60" s="281"/>
      <c r="CC60" s="281"/>
      <c r="CD60" s="281"/>
    </row>
    <row r="61" spans="1:261" s="16" customFormat="1" x14ac:dyDescent="0.2">
      <c r="IX61"/>
      <c r="IY61"/>
      <c r="IZ61"/>
      <c r="JA61"/>
    </row>
    <row r="62" spans="1:261" x14ac:dyDescent="0.2">
      <c r="B62" s="3" t="s">
        <v>9</v>
      </c>
      <c r="C62" s="112">
        <v>12</v>
      </c>
      <c r="D62" s="112"/>
      <c r="E62" s="112"/>
      <c r="F62" s="16" t="s">
        <v>10</v>
      </c>
      <c r="H62" s="112" t="s">
        <v>396</v>
      </c>
      <c r="I62" s="112"/>
      <c r="J62" s="112"/>
      <c r="K62" s="112"/>
      <c r="L62" s="112"/>
      <c r="M62" s="112"/>
      <c r="N62" s="112"/>
      <c r="O62" s="112"/>
      <c r="P62" s="112"/>
      <c r="Q62" s="112"/>
      <c r="R62" s="112"/>
      <c r="S62" s="282">
        <v>20</v>
      </c>
      <c r="T62" s="282"/>
      <c r="U62" s="112">
        <v>26</v>
      </c>
      <c r="V62" s="112"/>
      <c r="W62" s="112"/>
      <c r="X62" s="16" t="s">
        <v>11</v>
      </c>
    </row>
    <row r="64" spans="1:261" s="16" customFormat="1" x14ac:dyDescent="0.2">
      <c r="B64" s="16" t="s">
        <v>331</v>
      </c>
      <c r="IX64"/>
      <c r="IY64"/>
      <c r="IZ64"/>
      <c r="JA64"/>
    </row>
    <row r="65" spans="1:261" x14ac:dyDescent="0.2">
      <c r="B65" s="112" t="s">
        <v>391</v>
      </c>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row>
    <row r="66" spans="1:261" x14ac:dyDescent="0.2">
      <c r="B66" s="281" t="s">
        <v>332</v>
      </c>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1"/>
      <c r="BD66" s="281"/>
      <c r="BE66" s="281"/>
      <c r="BF66" s="281"/>
      <c r="BG66" s="281"/>
    </row>
    <row r="67" spans="1:261" x14ac:dyDescent="0.2">
      <c r="B67" s="112"/>
      <c r="C67" s="112"/>
      <c r="D67" s="112"/>
      <c r="E67" s="112"/>
      <c r="F67" s="112"/>
      <c r="G67" s="112"/>
      <c r="H67" s="112"/>
      <c r="I67" s="112"/>
      <c r="J67" s="112"/>
      <c r="K67" s="112"/>
      <c r="L67" s="112"/>
      <c r="M67" s="112"/>
      <c r="N67" s="112"/>
      <c r="O67" s="112"/>
      <c r="S67" s="112" t="s">
        <v>379</v>
      </c>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row>
    <row r="68" spans="1:261" x14ac:dyDescent="0.2">
      <c r="B68" s="281" t="s">
        <v>7</v>
      </c>
      <c r="C68" s="281"/>
      <c r="D68" s="281"/>
      <c r="E68" s="281"/>
      <c r="F68" s="281"/>
      <c r="G68" s="281"/>
      <c r="H68" s="281"/>
      <c r="I68" s="281"/>
      <c r="J68" s="281"/>
      <c r="K68" s="281"/>
      <c r="L68" s="281"/>
      <c r="M68" s="281"/>
      <c r="N68" s="281"/>
      <c r="O68" s="281"/>
      <c r="S68" s="281" t="s">
        <v>8</v>
      </c>
      <c r="T68" s="281"/>
      <c r="U68" s="281"/>
      <c r="V68" s="281"/>
      <c r="W68" s="281"/>
      <c r="X68" s="281"/>
      <c r="Y68" s="281"/>
      <c r="Z68" s="281"/>
      <c r="AA68" s="281"/>
      <c r="AB68" s="281"/>
      <c r="AC68" s="281"/>
      <c r="AD68" s="281"/>
      <c r="AE68" s="281"/>
      <c r="AF68" s="281"/>
      <c r="AG68" s="281"/>
      <c r="AH68" s="281"/>
      <c r="AI68" s="281"/>
      <c r="AJ68" s="281"/>
      <c r="AK68" s="281"/>
      <c r="AL68" s="281"/>
      <c r="AM68" s="281"/>
      <c r="AN68" s="281"/>
      <c r="AO68" s="281"/>
      <c r="AP68" s="281"/>
      <c r="AQ68" s="281"/>
      <c r="AR68" s="281"/>
      <c r="AS68" s="281"/>
      <c r="AT68" s="281"/>
      <c r="AU68" s="281"/>
      <c r="AV68" s="281"/>
      <c r="AW68" s="281"/>
      <c r="AX68" s="281"/>
      <c r="AY68" s="281"/>
      <c r="AZ68" s="281"/>
      <c r="BA68" s="281"/>
      <c r="BB68" s="281"/>
      <c r="BC68" s="281"/>
      <c r="BD68" s="281"/>
      <c r="BE68" s="281"/>
      <c r="BF68" s="281"/>
      <c r="BG68" s="281"/>
    </row>
    <row r="69" spans="1:261" x14ac:dyDescent="0.2">
      <c r="B69" s="3" t="s">
        <v>9</v>
      </c>
      <c r="C69" s="112">
        <v>12</v>
      </c>
      <c r="D69" s="112"/>
      <c r="E69" s="112"/>
      <c r="F69" s="16" t="s">
        <v>10</v>
      </c>
      <c r="H69" s="112" t="s">
        <v>396</v>
      </c>
      <c r="I69" s="112"/>
      <c r="J69" s="112"/>
      <c r="K69" s="112"/>
      <c r="L69" s="112"/>
      <c r="M69" s="112"/>
      <c r="N69" s="112"/>
      <c r="O69" s="112"/>
      <c r="P69" s="112"/>
      <c r="Q69" s="112"/>
      <c r="R69" s="112"/>
      <c r="S69" s="282">
        <v>20</v>
      </c>
      <c r="T69" s="282"/>
      <c r="U69" s="112">
        <v>26</v>
      </c>
      <c r="V69" s="112"/>
      <c r="W69" s="112"/>
      <c r="X69" s="16" t="s">
        <v>11</v>
      </c>
    </row>
    <row r="70" spans="1:261" s="16" customFormat="1" x14ac:dyDescent="0.2">
      <c r="A70" s="23"/>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IX70"/>
      <c r="IY70"/>
      <c r="IZ70"/>
      <c r="JA70"/>
    </row>
    <row r="71" spans="1:261" x14ac:dyDescent="0.2">
      <c r="A71" s="22"/>
      <c r="B71" s="285"/>
      <c r="C71" s="285"/>
      <c r="D71" s="285"/>
      <c r="E71" s="285"/>
      <c r="F71" s="285"/>
      <c r="G71" s="285"/>
      <c r="H71" s="285"/>
      <c r="I71" s="285"/>
      <c r="J71" s="285"/>
      <c r="K71" s="285"/>
      <c r="L71" s="285"/>
      <c r="M71" s="285"/>
      <c r="N71" s="285"/>
      <c r="O71" s="285"/>
      <c r="P71" s="20"/>
      <c r="Q71" s="20"/>
      <c r="R71" s="20"/>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row>
    <row r="72" spans="1:261" s="16" customFormat="1" x14ac:dyDescent="0.2">
      <c r="A72" s="25"/>
      <c r="B72" s="284"/>
      <c r="C72" s="284"/>
      <c r="D72" s="284"/>
      <c r="E72" s="284"/>
      <c r="F72" s="284"/>
      <c r="G72" s="284"/>
      <c r="H72" s="284"/>
      <c r="I72" s="284"/>
      <c r="J72" s="284"/>
      <c r="K72" s="284"/>
      <c r="L72" s="284"/>
      <c r="M72" s="284"/>
      <c r="N72" s="284"/>
      <c r="O72" s="284"/>
      <c r="P72" s="21"/>
      <c r="Q72" s="21"/>
      <c r="R72" s="21"/>
      <c r="S72" s="284"/>
      <c r="T72" s="284"/>
      <c r="U72" s="284"/>
      <c r="V72" s="284"/>
      <c r="W72" s="284"/>
      <c r="X72" s="284"/>
      <c r="Y72" s="284"/>
      <c r="Z72" s="284"/>
      <c r="AA72" s="284"/>
      <c r="AB72" s="284"/>
      <c r="AC72" s="284"/>
      <c r="AD72" s="284"/>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IX72"/>
      <c r="IY72"/>
      <c r="IZ72"/>
      <c r="JA72"/>
    </row>
    <row r="73" spans="1:261" x14ac:dyDescent="0.2">
      <c r="A73" s="22"/>
      <c r="B73" s="26"/>
      <c r="C73" s="286"/>
      <c r="D73" s="286"/>
      <c r="E73" s="286"/>
      <c r="F73" s="20"/>
      <c r="G73" s="20"/>
      <c r="H73" s="286"/>
      <c r="I73" s="286"/>
      <c r="J73" s="286"/>
      <c r="K73" s="286"/>
      <c r="L73" s="286"/>
      <c r="M73" s="286"/>
      <c r="N73" s="286"/>
      <c r="O73" s="286"/>
      <c r="P73" s="286"/>
      <c r="Q73" s="286"/>
      <c r="R73" s="286"/>
      <c r="S73" s="287"/>
      <c r="T73" s="287"/>
      <c r="U73" s="288"/>
      <c r="V73" s="288"/>
      <c r="W73" s="288"/>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row>
  </sheetData>
  <mergeCells count="314">
    <mergeCell ref="B70:BG70"/>
    <mergeCell ref="B71:O71"/>
    <mergeCell ref="S71:BG71"/>
    <mergeCell ref="B72:O72"/>
    <mergeCell ref="S72:BG72"/>
    <mergeCell ref="C73:E73"/>
    <mergeCell ref="H73:R73"/>
    <mergeCell ref="S73:T73"/>
    <mergeCell ref="U73:W73"/>
    <mergeCell ref="C69:E69"/>
    <mergeCell ref="H69:R69"/>
    <mergeCell ref="S69:T69"/>
    <mergeCell ref="U69:W69"/>
    <mergeCell ref="B65:BG65"/>
    <mergeCell ref="B66:BG66"/>
    <mergeCell ref="B67:O67"/>
    <mergeCell ref="S67:BG67"/>
    <mergeCell ref="B68:O68"/>
    <mergeCell ref="S68:BG68"/>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F52:CM52"/>
    <mergeCell ref="CN52:CU52"/>
    <mergeCell ref="CV52:DC52"/>
    <mergeCell ref="W56:AQ56"/>
    <mergeCell ref="AS56:BF56"/>
    <mergeCell ref="BH56:CJ56"/>
    <mergeCell ref="A52:E52"/>
    <mergeCell ref="F52:BC52"/>
    <mergeCell ref="BD52:BI52"/>
    <mergeCell ref="BJ52:BO52"/>
    <mergeCell ref="BP52:BW52"/>
    <mergeCell ref="BX52:CE52"/>
    <mergeCell ref="A51:E51"/>
    <mergeCell ref="F51:BC51"/>
    <mergeCell ref="BD51:BI51"/>
    <mergeCell ref="BJ51:BO51"/>
    <mergeCell ref="BP51:BW51"/>
    <mergeCell ref="BX51:CE51"/>
    <mergeCell ref="CF51:CM51"/>
    <mergeCell ref="CN51:CU51"/>
    <mergeCell ref="CV51:DC51"/>
    <mergeCell ref="A50:E50"/>
    <mergeCell ref="F50:BC50"/>
    <mergeCell ref="BD50:BI50"/>
    <mergeCell ref="BJ50:BO50"/>
    <mergeCell ref="BP50:BW50"/>
    <mergeCell ref="BX50:CE50"/>
    <mergeCell ref="CF50:CM50"/>
    <mergeCell ref="CN50:CU50"/>
    <mergeCell ref="CV50:DC50"/>
    <mergeCell ref="A49:E49"/>
    <mergeCell ref="F49:BC49"/>
    <mergeCell ref="BD49:BI49"/>
    <mergeCell ref="BJ49:BO49"/>
    <mergeCell ref="BP49:BW49"/>
    <mergeCell ref="BX49:CE49"/>
    <mergeCell ref="CF49:CM49"/>
    <mergeCell ref="CN49:CU49"/>
    <mergeCell ref="CV49:DC49"/>
    <mergeCell ref="A48:E48"/>
    <mergeCell ref="F48:BC48"/>
    <mergeCell ref="BD48:BI48"/>
    <mergeCell ref="BJ48:BO48"/>
    <mergeCell ref="BP48:BW48"/>
    <mergeCell ref="BX48:CE48"/>
    <mergeCell ref="CF48:CM48"/>
    <mergeCell ref="CN48:CU48"/>
    <mergeCell ref="CV48:DC48"/>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BX44:CE44"/>
    <mergeCell ref="CF44:CM44"/>
    <mergeCell ref="CN44:CU44"/>
    <mergeCell ref="F46:BC46"/>
    <mergeCell ref="A43:E43"/>
    <mergeCell ref="F43:BC43"/>
    <mergeCell ref="BD43:BI43"/>
    <mergeCell ref="BJ43:BO43"/>
    <mergeCell ref="BP43:BW43"/>
    <mergeCell ref="BX43:CE43"/>
    <mergeCell ref="CF43:CM43"/>
    <mergeCell ref="CN43:CU43"/>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A39:E39"/>
    <mergeCell ref="F39:BC39"/>
    <mergeCell ref="BD39:BI39"/>
    <mergeCell ref="BJ39:BO39"/>
    <mergeCell ref="BP39:BW39"/>
    <mergeCell ref="BX39:CE39"/>
    <mergeCell ref="CF39:CM39"/>
    <mergeCell ref="CN39:CU39"/>
    <mergeCell ref="CV39:DC39"/>
    <mergeCell ref="A38:E38"/>
    <mergeCell ref="F38:BC38"/>
    <mergeCell ref="BD38:BI38"/>
    <mergeCell ref="BJ38:BO38"/>
    <mergeCell ref="BP38:BW38"/>
    <mergeCell ref="BX38:CE38"/>
    <mergeCell ref="CF38:CM38"/>
    <mergeCell ref="CN38:CU38"/>
    <mergeCell ref="CV38:DC38"/>
    <mergeCell ref="A37:E37"/>
    <mergeCell ref="F37:BC37"/>
    <mergeCell ref="BD37:BI37"/>
    <mergeCell ref="BJ37:BO37"/>
    <mergeCell ref="BP37:BW37"/>
    <mergeCell ref="BX37:CE37"/>
    <mergeCell ref="CF37:CM37"/>
    <mergeCell ref="CN37:CU37"/>
    <mergeCell ref="CV37:DC37"/>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2:E33"/>
    <mergeCell ref="F32:BC33"/>
    <mergeCell ref="BD32:BI33"/>
    <mergeCell ref="BJ32:BO33"/>
    <mergeCell ref="BP32:BW33"/>
    <mergeCell ref="BX32:CE33"/>
    <mergeCell ref="CF32:CM33"/>
    <mergeCell ref="CN32:CU33"/>
    <mergeCell ref="CV32:DC33"/>
    <mergeCell ref="A31:E31"/>
    <mergeCell ref="F31:BC31"/>
    <mergeCell ref="BD31:BI31"/>
    <mergeCell ref="BJ31:BO31"/>
    <mergeCell ref="BP31:BW31"/>
    <mergeCell ref="BX31:CE31"/>
    <mergeCell ref="CF31:CM31"/>
    <mergeCell ref="CN31:CU31"/>
    <mergeCell ref="CV31:DC31"/>
    <mergeCell ref="A29:E30"/>
    <mergeCell ref="F29:BC29"/>
    <mergeCell ref="BD29:BI30"/>
    <mergeCell ref="BJ29:BO30"/>
    <mergeCell ref="BP29:BW30"/>
    <mergeCell ref="BX29:CE30"/>
    <mergeCell ref="CF29:CM30"/>
    <mergeCell ref="CN29:CU30"/>
    <mergeCell ref="CV29:DC30"/>
    <mergeCell ref="F30:BC30"/>
    <mergeCell ref="A26:E28"/>
    <mergeCell ref="F26:BC26"/>
    <mergeCell ref="BD26:BI28"/>
    <mergeCell ref="BJ26:BO28"/>
    <mergeCell ref="BP26:BW28"/>
    <mergeCell ref="BX26:CE28"/>
    <mergeCell ref="CF26:CM28"/>
    <mergeCell ref="CN26:CU28"/>
    <mergeCell ref="CV26:DC28"/>
    <mergeCell ref="F27:BC28"/>
    <mergeCell ref="A23:E25"/>
    <mergeCell ref="F23:BC25"/>
    <mergeCell ref="BD23:BI25"/>
    <mergeCell ref="BJ23:BO25"/>
    <mergeCell ref="BP23:BW25"/>
    <mergeCell ref="BX23:CE25"/>
    <mergeCell ref="CF23:CM25"/>
    <mergeCell ref="CN23:CU25"/>
    <mergeCell ref="CV23:DC25"/>
    <mergeCell ref="A22:E22"/>
    <mergeCell ref="F22:BC22"/>
    <mergeCell ref="BD22:BI22"/>
    <mergeCell ref="BJ22:BO22"/>
    <mergeCell ref="BP22:BW22"/>
    <mergeCell ref="BX22:CE22"/>
    <mergeCell ref="CF22:CM22"/>
    <mergeCell ref="CN22:CU22"/>
    <mergeCell ref="CV22:DC22"/>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BX18:CE18"/>
    <mergeCell ref="CF18:CM18"/>
    <mergeCell ref="CN18:CU18"/>
    <mergeCell ref="F20:BC20"/>
    <mergeCell ref="A15:E17"/>
    <mergeCell ref="F15:BC17"/>
    <mergeCell ref="BD15:BI17"/>
    <mergeCell ref="BJ15:BO17"/>
    <mergeCell ref="BP15:BW17"/>
    <mergeCell ref="BX15:CE17"/>
    <mergeCell ref="CF15:CM17"/>
    <mergeCell ref="CN15:CU17"/>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A4:E4"/>
    <mergeCell ref="F4:BC4"/>
    <mergeCell ref="BD4:BI4"/>
    <mergeCell ref="BJ4:BO4"/>
    <mergeCell ref="BP4:BW4"/>
    <mergeCell ref="BX4:CE4"/>
    <mergeCell ref="CF4:CM4"/>
    <mergeCell ref="CN4:CU4"/>
    <mergeCell ref="CV4:DC4"/>
    <mergeCell ref="A1:DC1"/>
    <mergeCell ref="A2:E3"/>
    <mergeCell ref="F2:BC3"/>
    <mergeCell ref="BD2:BI3"/>
    <mergeCell ref="BJ2:BO3"/>
    <mergeCell ref="BP2:BW3"/>
    <mergeCell ref="BX2:DC2"/>
    <mergeCell ref="BX3:CE3"/>
    <mergeCell ref="CF3:CM3"/>
    <mergeCell ref="CN3:CU3"/>
    <mergeCell ref="CV3:DC3"/>
  </mergeCells>
  <pageMargins left="0.39370078740157477" right="0.39370078740157477" top="1.4763779527559056" bottom="1.0826771653543308" header="1.1811023622047243" footer="0.78740157480314954"/>
  <pageSetup paperSize="9" scale="57"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89" t="s">
        <v>333</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289"/>
      <c r="BJ1" s="289"/>
      <c r="BK1" s="289"/>
      <c r="BL1" s="289"/>
      <c r="BM1" s="289"/>
      <c r="BN1" s="289"/>
      <c r="BO1" s="289"/>
      <c r="BP1" s="289"/>
      <c r="BQ1" s="289"/>
      <c r="BR1" s="289"/>
      <c r="BS1" s="289"/>
      <c r="BT1" s="289"/>
      <c r="BU1" s="289"/>
      <c r="BV1" s="289"/>
      <c r="BW1" s="289"/>
      <c r="BX1" s="289"/>
      <c r="BY1" s="289"/>
      <c r="BZ1" s="289"/>
      <c r="CA1" s="289"/>
      <c r="CB1" s="289"/>
      <c r="CC1" s="289"/>
      <c r="CD1" s="289"/>
      <c r="CE1" s="289"/>
      <c r="CF1" s="289"/>
      <c r="CG1" s="289"/>
      <c r="CH1" s="289"/>
      <c r="CI1" s="289"/>
      <c r="CJ1" s="289"/>
      <c r="CK1" s="289"/>
      <c r="CL1" s="289"/>
      <c r="CM1" s="289"/>
      <c r="CN1" s="289"/>
      <c r="CO1" s="289"/>
      <c r="CP1" s="289"/>
      <c r="CQ1" s="289"/>
      <c r="CR1" s="289"/>
      <c r="CS1" s="289"/>
      <c r="CT1" s="289"/>
      <c r="CU1" s="289"/>
    </row>
    <row r="2" spans="1:99" x14ac:dyDescent="0.2">
      <c r="A2" s="289" t="s">
        <v>334</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row>
    <row r="3" spans="1:99" x14ac:dyDescent="0.2">
      <c r="A3" s="289" t="s">
        <v>335</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c r="BV3" s="289"/>
      <c r="BW3" s="289"/>
      <c r="BX3" s="289"/>
      <c r="BY3" s="289"/>
      <c r="BZ3" s="289"/>
      <c r="CA3" s="289"/>
      <c r="CB3" s="289"/>
      <c r="CC3" s="289"/>
      <c r="CD3" s="289"/>
      <c r="CE3" s="289"/>
      <c r="CF3" s="289"/>
      <c r="CG3" s="289"/>
      <c r="CH3" s="289"/>
      <c r="CI3" s="289"/>
      <c r="CJ3" s="289"/>
      <c r="CK3" s="289"/>
      <c r="CL3" s="289"/>
      <c r="CM3" s="289"/>
      <c r="CN3" s="289"/>
      <c r="CO3" s="289"/>
      <c r="CP3" s="289"/>
      <c r="CQ3" s="289"/>
      <c r="CR3" s="289"/>
      <c r="CS3" s="289"/>
      <c r="CT3" s="289"/>
      <c r="CU3" s="289"/>
    </row>
    <row r="4" spans="1:99" x14ac:dyDescent="0.2">
      <c r="A4" s="289" t="s">
        <v>336</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c r="BT4" s="289"/>
      <c r="BU4" s="289"/>
      <c r="BV4" s="289"/>
      <c r="BW4" s="289"/>
      <c r="BX4" s="289"/>
      <c r="BY4" s="289"/>
      <c r="BZ4" s="289"/>
      <c r="CA4" s="289"/>
      <c r="CB4" s="289"/>
      <c r="CC4" s="289"/>
      <c r="CD4" s="289"/>
      <c r="CE4" s="289"/>
      <c r="CF4" s="289"/>
      <c r="CG4" s="289"/>
      <c r="CH4" s="289"/>
      <c r="CI4" s="289"/>
      <c r="CJ4" s="289"/>
      <c r="CK4" s="289"/>
      <c r="CL4" s="289"/>
      <c r="CM4" s="289"/>
      <c r="CN4" s="289"/>
      <c r="CO4" s="289"/>
      <c r="CP4" s="289"/>
      <c r="CQ4" s="289"/>
      <c r="CR4" s="289"/>
      <c r="CS4" s="289"/>
      <c r="CT4" s="289"/>
      <c r="CU4" s="289"/>
    </row>
    <row r="5" spans="1:99" x14ac:dyDescent="0.2">
      <c r="A5" s="19" t="s">
        <v>337</v>
      </c>
    </row>
    <row r="6" spans="1:99" x14ac:dyDescent="0.2">
      <c r="A6" s="19" t="s">
        <v>338</v>
      </c>
    </row>
    <row r="7" spans="1:99" x14ac:dyDescent="0.2">
      <c r="A7" s="19" t="s">
        <v>339</v>
      </c>
    </row>
    <row r="8" spans="1:99" x14ac:dyDescent="0.2">
      <c r="A8" s="289" t="s">
        <v>340</v>
      </c>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c r="CN8" s="289"/>
      <c r="CO8" s="289"/>
      <c r="CP8" s="289"/>
      <c r="CQ8" s="289"/>
      <c r="CR8" s="289"/>
      <c r="CS8" s="289"/>
      <c r="CT8" s="289"/>
      <c r="CU8" s="28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2026-02-12T09:50:43Z</cp:lastPrinted>
  <dcterms:created xsi:type="dcterms:W3CDTF">2022-12-15T10:13:29Z</dcterms:created>
  <dcterms:modified xsi:type="dcterms:W3CDTF">2026-02-12T09:50:47Z</dcterms:modified>
</cp:coreProperties>
</file>